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22116" windowHeight="10056"/>
  </bookViews>
  <sheets>
    <sheet name="Resum (2)" sheetId="1" r:id="rId1"/>
  </sheets>
  <externalReferences>
    <externalReference r:id="rId2"/>
  </externalReferences>
  <definedNames>
    <definedName name="_xlnm.Print_Area" localSheetId="0">'Resum (2)'!$A$1:$T$41</definedName>
    <definedName name="Excel_BuiltIn__FilterDatabase" localSheetId="0">#REF!</definedName>
    <definedName name="Excel_BuiltIn__FilterDatabase">#REF!</definedName>
    <definedName name="Excel_BuiltIn_Print_Area_3_1" localSheetId="0">#REF!</definedName>
    <definedName name="Excel_BuiltIn_Print_Area_3_1">#REF!</definedName>
  </definedNames>
  <calcPr calcId="125725"/>
</workbook>
</file>

<file path=xl/calcChain.xml><?xml version="1.0" encoding="utf-8"?>
<calcChain xmlns="http://schemas.openxmlformats.org/spreadsheetml/2006/main">
  <c r="Q34" i="1"/>
  <c r="S34" s="1"/>
  <c r="O34"/>
  <c r="G34"/>
  <c r="I34" s="1"/>
  <c r="E34"/>
  <c r="Q32"/>
  <c r="S32" s="1"/>
  <c r="O32"/>
  <c r="G32"/>
  <c r="I32" s="1"/>
  <c r="E32"/>
  <c r="Q30"/>
  <c r="O30"/>
  <c r="G30"/>
  <c r="I30" s="1"/>
  <c r="E30"/>
  <c r="Q28"/>
  <c r="Q35" s="1"/>
  <c r="O28"/>
  <c r="O35" s="1"/>
  <c r="G28"/>
  <c r="G35" s="1"/>
  <c r="I35" s="1"/>
  <c r="E28"/>
  <c r="E35" s="1"/>
  <c r="Q22"/>
  <c r="S22" s="1"/>
  <c r="O22"/>
  <c r="G22"/>
  <c r="I22" s="1"/>
  <c r="E22"/>
  <c r="Q20"/>
  <c r="S20" s="1"/>
  <c r="O20"/>
  <c r="G20"/>
  <c r="I20" s="1"/>
  <c r="E20"/>
  <c r="Q18"/>
  <c r="S18" s="1"/>
  <c r="O18"/>
  <c r="G18"/>
  <c r="I18" s="1"/>
  <c r="E18"/>
  <c r="Q16"/>
  <c r="S16" s="1"/>
  <c r="O16"/>
  <c r="G16"/>
  <c r="I16" s="1"/>
  <c r="E16"/>
  <c r="Q14"/>
  <c r="Q23" s="1"/>
  <c r="S23" s="1"/>
  <c r="O14"/>
  <c r="O23" s="1"/>
  <c r="G14"/>
  <c r="G23" s="1"/>
  <c r="E14"/>
  <c r="E23" s="1"/>
  <c r="E38" s="1"/>
  <c r="I23" l="1"/>
  <c r="G38"/>
  <c r="I38" s="1"/>
  <c r="Q38"/>
  <c r="S35"/>
  <c r="O38"/>
  <c r="S14"/>
  <c r="I14"/>
  <c r="S28"/>
  <c r="S38" l="1"/>
</calcChain>
</file>

<file path=xl/sharedStrings.xml><?xml version="1.0" encoding="utf-8"?>
<sst xmlns="http://schemas.openxmlformats.org/spreadsheetml/2006/main" count="52" uniqueCount="34">
  <si>
    <t xml:space="preserve">    PRESSUPOST  2019</t>
  </si>
  <si>
    <t>AJUNTAMENT D'ALELLA</t>
  </si>
  <si>
    <t>INGRESSOS</t>
  </si>
  <si>
    <t xml:space="preserve">DESPESES </t>
  </si>
  <si>
    <t>Any 2018</t>
  </si>
  <si>
    <t>Any 2019</t>
  </si>
  <si>
    <t>Var.18-19</t>
  </si>
  <si>
    <t>A) OPERACIONS CORRENTS</t>
  </si>
  <si>
    <t>I</t>
  </si>
  <si>
    <t>Impostos Directes</t>
  </si>
  <si>
    <t>Remuneració del Personal</t>
  </si>
  <si>
    <t>II</t>
  </si>
  <si>
    <t>Impostos Indirectes</t>
  </si>
  <si>
    <t>Compra béns i serveis</t>
  </si>
  <si>
    <t>III</t>
  </si>
  <si>
    <t>Taxes i Altres Ingressos</t>
  </si>
  <si>
    <t>Interessos</t>
  </si>
  <si>
    <t>IV</t>
  </si>
  <si>
    <t>Transferències corrents</t>
  </si>
  <si>
    <t>V</t>
  </si>
  <si>
    <t>Ingressos Patrimonials</t>
  </si>
  <si>
    <t>Fons de contingència</t>
  </si>
  <si>
    <t>B) OPERACIONS DE CAPITAL</t>
  </si>
  <si>
    <t>VI</t>
  </si>
  <si>
    <t>Alineació inversions reals</t>
  </si>
  <si>
    <t>Inversions reals</t>
  </si>
  <si>
    <t>VII</t>
  </si>
  <si>
    <t>Transferències de capital</t>
  </si>
  <si>
    <t>VIII</t>
  </si>
  <si>
    <t>Actius financers</t>
  </si>
  <si>
    <t>IX</t>
  </si>
  <si>
    <t>Passius financers</t>
  </si>
  <si>
    <t>TOTAL INGRESSOS</t>
  </si>
  <si>
    <t>TOTAL DESPESES</t>
  </si>
</sst>
</file>

<file path=xl/styles.xml><?xml version="1.0" encoding="utf-8"?>
<styleSheet xmlns="http://schemas.openxmlformats.org/spreadsheetml/2006/main">
  <numFmts count="11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&quot;    &quot;;\-#,##0.00&quot;    &quot;;&quot; -    &quot;;@\ "/>
    <numFmt numFmtId="165" formatCode="#,##0.00&quot; €&quot;"/>
    <numFmt numFmtId="166" formatCode="_-* #,##0.00&quot; €&quot;_-;\-* #,##0.00&quot; €&quot;_-;_-* \-??&quot; €&quot;_-;_-@_-"/>
    <numFmt numFmtId="167" formatCode="#,##0.00&quot;       &quot;;\-#,##0.00&quot;       &quot;;&quot; -       &quot;;@\ "/>
    <numFmt numFmtId="168" formatCode="#,##0.00&quot; € &quot;;\-#,##0.00&quot; € &quot;;&quot; -&quot;#&quot; € &quot;;@\ "/>
    <numFmt numFmtId="169" formatCode="#,##0&quot;    &quot;;\-#,##0&quot;    &quot;;&quot; -    &quot;;@\ "/>
    <numFmt numFmtId="170" formatCode="#,##0.00&quot;    &quot;;\-#,##0.00&quot;    &quot;;&quot; -&quot;#&quot;    &quot;;@\ "/>
    <numFmt numFmtId="171" formatCode="* #,##0.00&quot; € &quot;;\-* #,##0.00&quot; € &quot;;* \-#&quot; € &quot;;@\ "/>
  </numFmts>
  <fonts count="3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rgb="FFFFFFFF"/>
      <name val="Tahoma"/>
      <family val="2"/>
      <charset val="1"/>
    </font>
    <font>
      <sz val="10"/>
      <name val="Tahoma"/>
      <family val="2"/>
      <charset val="1"/>
    </font>
    <font>
      <b/>
      <sz val="10"/>
      <color rgb="FFFFFFFF"/>
      <name val="Tahoma"/>
      <family val="2"/>
      <charset val="1"/>
    </font>
    <font>
      <b/>
      <i/>
      <sz val="10"/>
      <name val="Tahoma"/>
      <family val="2"/>
      <charset val="1"/>
    </font>
    <font>
      <i/>
      <sz val="8"/>
      <name val="Tahoma"/>
      <family val="2"/>
      <charset val="1"/>
    </font>
    <font>
      <sz val="8"/>
      <name val="Tahoma"/>
      <family val="2"/>
      <charset val="1"/>
    </font>
    <font>
      <i/>
      <sz val="8"/>
      <name val="Arial"/>
      <family val="2"/>
      <charset val="1"/>
    </font>
    <font>
      <b/>
      <sz val="10"/>
      <name val="Tahoma"/>
      <family val="2"/>
      <charset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indexed="31"/>
        <bgColor indexed="41"/>
      </patternFill>
    </fill>
    <fill>
      <patternFill patternType="solid">
        <fgColor indexed="45"/>
        <bgColor indexed="54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5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4">
    <xf numFmtId="0" fontId="0" fillId="0" borderId="0"/>
    <xf numFmtId="166" fontId="2" fillId="0" borderId="0" applyBorder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17" borderId="6" applyNumberFormat="0" applyAlignment="0" applyProtection="0"/>
    <xf numFmtId="0" fontId="14" fillId="17" borderId="6" applyNumberFormat="0" applyAlignment="0" applyProtection="0"/>
    <xf numFmtId="0" fontId="14" fillId="17" borderId="6" applyNumberFormat="0" applyAlignment="0" applyProtection="0"/>
    <xf numFmtId="0" fontId="15" fillId="18" borderId="7" applyNumberFormat="0" applyAlignment="0" applyProtection="0"/>
    <xf numFmtId="0" fontId="15" fillId="18" borderId="7" applyNumberFormat="0" applyAlignment="0" applyProtection="0"/>
    <xf numFmtId="0" fontId="15" fillId="18" borderId="7" applyNumberFormat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8" fillId="8" borderId="6" applyNumberFormat="0" applyAlignment="0" applyProtection="0"/>
    <xf numFmtId="0" fontId="18" fillId="8" borderId="6" applyNumberFormat="0" applyAlignment="0" applyProtection="0"/>
    <xf numFmtId="0" fontId="18" fillId="8" borderId="6" applyNumberFormat="0" applyAlignment="0" applyProtection="0"/>
    <xf numFmtId="168" fontId="11" fillId="0" borderId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169" fontId="11" fillId="0" borderId="0" applyFill="0" applyBorder="0" applyAlignment="0" applyProtection="0"/>
    <xf numFmtId="41" fontId="20" fillId="0" borderId="0" applyFont="0" applyFill="0" applyBorder="0" applyAlignment="0" applyProtection="0"/>
    <xf numFmtId="170" fontId="11" fillId="0" borderId="0" applyFill="0" applyBorder="0" applyAlignment="0" applyProtection="0"/>
    <xf numFmtId="171" fontId="11" fillId="0" borderId="0" applyFill="0" applyBorder="0" applyAlignment="0" applyProtection="0"/>
    <xf numFmtId="171" fontId="11" fillId="0" borderId="0" applyFill="0" applyBorder="0" applyAlignment="0" applyProtection="0"/>
    <xf numFmtId="171" fontId="20" fillId="0" borderId="0" applyFill="0" applyBorder="0" applyAlignment="0" applyProtection="0"/>
    <xf numFmtId="44" fontId="1" fillId="0" borderId="0" applyFont="0" applyFill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2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23" fillId="0" borderId="0">
      <alignment vertical="top"/>
    </xf>
    <xf numFmtId="0" fontId="1" fillId="0" borderId="0"/>
    <xf numFmtId="0" fontId="11" fillId="24" borderId="9" applyNumberFormat="0" applyAlignment="0" applyProtection="0"/>
    <xf numFmtId="0" fontId="11" fillId="24" borderId="9" applyNumberFormat="0" applyAlignment="0" applyProtection="0"/>
    <xf numFmtId="0" fontId="11" fillId="24" borderId="9" applyNumberFormat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1" fillId="0" borderId="0" applyFont="0" applyFill="0" applyBorder="0" applyAlignment="0" applyProtection="0"/>
    <xf numFmtId="0" fontId="24" fillId="17" borderId="10" applyNumberFormat="0" applyAlignment="0" applyProtection="0"/>
    <xf numFmtId="0" fontId="24" fillId="17" borderId="10" applyNumberFormat="0" applyAlignment="0" applyProtection="0"/>
    <xf numFmtId="0" fontId="24" fillId="17" borderId="10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</cellStyleXfs>
  <cellXfs count="44">
    <xf numFmtId="0" fontId="0" fillId="0" borderId="0" xfId="0"/>
    <xf numFmtId="0" fontId="3" fillId="2" borderId="0" xfId="0" applyFont="1" applyFill="1" applyBorder="1" applyAlignment="1"/>
    <xf numFmtId="0" fontId="3" fillId="2" borderId="1" xfId="0" applyFont="1" applyFill="1" applyBorder="1" applyAlignment="1"/>
    <xf numFmtId="0" fontId="4" fillId="0" borderId="0" xfId="0" applyFont="1"/>
    <xf numFmtId="164" fontId="4" fillId="0" borderId="0" xfId="0" applyNumberFormat="1" applyFont="1" applyBorder="1" applyAlignment="1" applyProtection="1"/>
    <xf numFmtId="0" fontId="5" fillId="2" borderId="0" xfId="0" applyFont="1" applyFill="1" applyBorder="1" applyAlignment="1"/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Border="1"/>
    <xf numFmtId="0" fontId="6" fillId="0" borderId="0" xfId="0" applyFont="1"/>
    <xf numFmtId="0" fontId="6" fillId="0" borderId="0" xfId="0" applyFont="1" applyBorder="1"/>
    <xf numFmtId="164" fontId="6" fillId="0" borderId="0" xfId="0" applyNumberFormat="1" applyFont="1" applyBorder="1" applyAlignment="1" applyProtection="1"/>
    <xf numFmtId="165" fontId="4" fillId="0" borderId="0" xfId="0" applyNumberFormat="1" applyFont="1" applyBorder="1"/>
    <xf numFmtId="165" fontId="4" fillId="0" borderId="0" xfId="0" applyNumberFormat="1" applyFont="1"/>
    <xf numFmtId="166" fontId="2" fillId="0" borderId="0" xfId="1" applyBorder="1" applyProtection="1"/>
    <xf numFmtId="167" fontId="4" fillId="0" borderId="0" xfId="0" applyNumberFormat="1" applyFont="1" applyBorder="1" applyAlignment="1" applyProtection="1"/>
    <xf numFmtId="10" fontId="7" fillId="0" borderId="0" xfId="0" applyNumberFormat="1" applyFont="1" applyBorder="1" applyAlignment="1" applyProtection="1">
      <alignment horizontal="center"/>
    </xf>
    <xf numFmtId="4" fontId="4" fillId="0" borderId="0" xfId="0" applyNumberFormat="1" applyFont="1"/>
    <xf numFmtId="166" fontId="0" fillId="0" borderId="0" xfId="0" applyNumberFormat="1"/>
    <xf numFmtId="0" fontId="4" fillId="0" borderId="0" xfId="0" applyFont="1" applyBorder="1" applyAlignment="1" applyProtection="1">
      <alignment horizontal="center"/>
    </xf>
    <xf numFmtId="166" fontId="2" fillId="0" borderId="3" xfId="1" applyBorder="1" applyProtection="1"/>
    <xf numFmtId="167" fontId="4" fillId="0" borderId="0" xfId="0" applyNumberFormat="1" applyFont="1" applyBorder="1" applyAlignment="1" applyProtection="1">
      <alignment horizontal="center"/>
    </xf>
    <xf numFmtId="165" fontId="4" fillId="0" borderId="0" xfId="0" applyNumberFormat="1" applyFont="1" applyBorder="1" applyAlignment="1" applyProtection="1"/>
    <xf numFmtId="165" fontId="8" fillId="0" borderId="0" xfId="0" applyNumberFormat="1" applyFont="1" applyBorder="1" applyAlignment="1" applyProtection="1"/>
    <xf numFmtId="0" fontId="9" fillId="0" borderId="0" xfId="0" applyFont="1"/>
    <xf numFmtId="0" fontId="10" fillId="0" borderId="0" xfId="0" applyFont="1"/>
    <xf numFmtId="0" fontId="4" fillId="0" borderId="0" xfId="0" applyFont="1" applyBorder="1" applyAlignment="1" applyProtection="1"/>
    <xf numFmtId="0" fontId="4" fillId="0" borderId="0" xfId="0" applyFont="1" applyAlignment="1">
      <alignment vertical="top"/>
    </xf>
    <xf numFmtId="165" fontId="0" fillId="0" borderId="0" xfId="0" applyNumberFormat="1" applyFont="1" applyBorder="1" applyAlignment="1" applyProtection="1"/>
    <xf numFmtId="167" fontId="0" fillId="0" borderId="0" xfId="0" applyNumberFormat="1" applyFont="1" applyBorder="1" applyAlignment="1" applyProtection="1"/>
    <xf numFmtId="43" fontId="4" fillId="0" borderId="0" xfId="0" applyNumberFormat="1" applyFont="1" applyBorder="1" applyAlignment="1" applyProtection="1"/>
    <xf numFmtId="164" fontId="0" fillId="0" borderId="0" xfId="0" applyNumberFormat="1" applyFont="1" applyBorder="1" applyAlignment="1" applyProtection="1"/>
    <xf numFmtId="165" fontId="10" fillId="0" borderId="0" xfId="0" applyNumberFormat="1" applyFont="1" applyBorder="1" applyAlignment="1"/>
    <xf numFmtId="165" fontId="10" fillId="0" borderId="4" xfId="0" applyNumberFormat="1" applyFont="1" applyBorder="1" applyAlignment="1"/>
    <xf numFmtId="4" fontId="10" fillId="0" borderId="0" xfId="0" applyNumberFormat="1" applyFont="1" applyBorder="1"/>
    <xf numFmtId="164" fontId="10" fillId="0" borderId="0" xfId="0" applyNumberFormat="1" applyFont="1" applyBorder="1" applyAlignment="1" applyProtection="1"/>
    <xf numFmtId="165" fontId="10" fillId="0" borderId="4" xfId="0" applyNumberFormat="1" applyFont="1" applyBorder="1"/>
    <xf numFmtId="165" fontId="4" fillId="0" borderId="0" xfId="0" applyNumberFormat="1" applyFont="1" applyAlignment="1"/>
    <xf numFmtId="4" fontId="4" fillId="0" borderId="0" xfId="0" applyNumberFormat="1" applyFont="1" applyBorder="1"/>
    <xf numFmtId="164" fontId="4" fillId="0" borderId="5" xfId="0" applyNumberFormat="1" applyFont="1" applyBorder="1" applyAlignment="1" applyProtection="1"/>
    <xf numFmtId="165" fontId="0" fillId="0" borderId="0" xfId="0" applyNumberFormat="1"/>
    <xf numFmtId="9" fontId="0" fillId="0" borderId="0" xfId="0" applyNumberFormat="1"/>
  </cellXfs>
  <cellStyles count="154">
    <cellStyle name="20% - Énfasis1 2" xfId="2"/>
    <cellStyle name="20% - Énfasis1 3" xfId="3"/>
    <cellStyle name="20% - Énfasis1 4" xfId="4"/>
    <cellStyle name="20% - Énfasis2 2" xfId="5"/>
    <cellStyle name="20% - Énfasis2 3" xfId="6"/>
    <cellStyle name="20% - Énfasis2 4" xfId="7"/>
    <cellStyle name="20% - Énfasis3 2" xfId="8"/>
    <cellStyle name="20% - Énfasis3 3" xfId="9"/>
    <cellStyle name="20% - Énfasis3 4" xfId="10"/>
    <cellStyle name="20% - Énfasis4 2" xfId="11"/>
    <cellStyle name="20% - Énfasis4 3" xfId="12"/>
    <cellStyle name="20% - Énfasis4 4" xfId="13"/>
    <cellStyle name="20% - Énfasis5 2" xfId="14"/>
    <cellStyle name="20% - Énfasis5 3" xfId="15"/>
    <cellStyle name="20% - Énfasis5 4" xfId="16"/>
    <cellStyle name="20% - Énfasis6 2" xfId="17"/>
    <cellStyle name="20% - Énfasis6 3" xfId="18"/>
    <cellStyle name="20% - Énfasis6 4" xfId="19"/>
    <cellStyle name="40% - Énfasis1 2" xfId="20"/>
    <cellStyle name="40% - Énfasis1 3" xfId="21"/>
    <cellStyle name="40% - Énfasis1 4" xfId="22"/>
    <cellStyle name="40% - Énfasis2 2" xfId="23"/>
    <cellStyle name="40% - Énfasis2 3" xfId="24"/>
    <cellStyle name="40% - Énfasis2 4" xfId="25"/>
    <cellStyle name="40% - Énfasis3 2" xfId="26"/>
    <cellStyle name="40% - Énfasis3 3" xfId="27"/>
    <cellStyle name="40% - Énfasis3 4" xfId="28"/>
    <cellStyle name="40% - Énfasis4 2" xfId="29"/>
    <cellStyle name="40% - Énfasis4 3" xfId="30"/>
    <cellStyle name="40% - Énfasis4 4" xfId="31"/>
    <cellStyle name="40% - Énfasis5 2" xfId="32"/>
    <cellStyle name="40% - Énfasis5 3" xfId="33"/>
    <cellStyle name="40% - Énfasis5 4" xfId="34"/>
    <cellStyle name="40% - Énfasis6 2" xfId="35"/>
    <cellStyle name="40% - Énfasis6 3" xfId="36"/>
    <cellStyle name="40% - Énfasis6 4" xfId="37"/>
    <cellStyle name="60% - Énfasis1 2" xfId="38"/>
    <cellStyle name="60% - Énfasis1 3" xfId="39"/>
    <cellStyle name="60% - Énfasis1 4" xfId="40"/>
    <cellStyle name="60% - Énfasis2 2" xfId="41"/>
    <cellStyle name="60% - Énfasis2 3" xfId="42"/>
    <cellStyle name="60% - Énfasis2 4" xfId="43"/>
    <cellStyle name="60% - Énfasis3 2" xfId="44"/>
    <cellStyle name="60% - Énfasis3 3" xfId="45"/>
    <cellStyle name="60% - Énfasis3 4" xfId="46"/>
    <cellStyle name="60% - Énfasis4 2" xfId="47"/>
    <cellStyle name="60% - Énfasis4 3" xfId="48"/>
    <cellStyle name="60% - Énfasis4 4" xfId="49"/>
    <cellStyle name="60% - Énfasis5 2" xfId="50"/>
    <cellStyle name="60% - Énfasis5 3" xfId="51"/>
    <cellStyle name="60% - Énfasis5 4" xfId="52"/>
    <cellStyle name="60% - Énfasis6 2" xfId="53"/>
    <cellStyle name="60% - Énfasis6 3" xfId="54"/>
    <cellStyle name="60% - Énfasis6 4" xfId="55"/>
    <cellStyle name="Buena 2" xfId="56"/>
    <cellStyle name="Buena 3" xfId="57"/>
    <cellStyle name="Buena 4" xfId="58"/>
    <cellStyle name="Cálculo 2" xfId="59"/>
    <cellStyle name="Cálculo 3" xfId="60"/>
    <cellStyle name="Cálculo 4" xfId="61"/>
    <cellStyle name="Celda de comprobación 2" xfId="62"/>
    <cellStyle name="Celda de comprobación 3" xfId="63"/>
    <cellStyle name="Celda de comprobación 4" xfId="64"/>
    <cellStyle name="Celda vinculada 2" xfId="65"/>
    <cellStyle name="Celda vinculada 3" xfId="66"/>
    <cellStyle name="Celda vinculada 4" xfId="67"/>
    <cellStyle name="Encabezado 4 2" xfId="68"/>
    <cellStyle name="Encabezado 4 3" xfId="69"/>
    <cellStyle name="Encabezado 4 4" xfId="70"/>
    <cellStyle name="Énfasis1 2" xfId="71"/>
    <cellStyle name="Énfasis1 3" xfId="72"/>
    <cellStyle name="Énfasis1 4" xfId="73"/>
    <cellStyle name="Énfasis2 2" xfId="74"/>
    <cellStyle name="Énfasis2 3" xfId="75"/>
    <cellStyle name="Énfasis2 4" xfId="76"/>
    <cellStyle name="Énfasis3 2" xfId="77"/>
    <cellStyle name="Énfasis3 3" xfId="78"/>
    <cellStyle name="Énfasis3 4" xfId="79"/>
    <cellStyle name="Énfasis4 2" xfId="80"/>
    <cellStyle name="Énfasis4 3" xfId="81"/>
    <cellStyle name="Énfasis4 4" xfId="82"/>
    <cellStyle name="Énfasis5 2" xfId="83"/>
    <cellStyle name="Énfasis5 3" xfId="84"/>
    <cellStyle name="Énfasis5 4" xfId="85"/>
    <cellStyle name="Énfasis6 2" xfId="86"/>
    <cellStyle name="Énfasis6 3" xfId="87"/>
    <cellStyle name="Énfasis6 4" xfId="88"/>
    <cellStyle name="Entrada 2" xfId="89"/>
    <cellStyle name="Entrada 3" xfId="90"/>
    <cellStyle name="Entrada 4" xfId="91"/>
    <cellStyle name="Euro" xfId="92"/>
    <cellStyle name="Incorrecto 2" xfId="93"/>
    <cellStyle name="Incorrecto 3" xfId="94"/>
    <cellStyle name="Incorrecto 4" xfId="95"/>
    <cellStyle name="Millares [0] 2" xfId="96"/>
    <cellStyle name="Millares [0] 3" xfId="97"/>
    <cellStyle name="Millares 2" xfId="98"/>
    <cellStyle name="Moneda" xfId="1" builtinId="4"/>
    <cellStyle name="Moneda 2" xfId="99"/>
    <cellStyle name="Moneda 3" xfId="100"/>
    <cellStyle name="Moneda 4" xfId="101"/>
    <cellStyle name="Moneda 5" xfId="102"/>
    <cellStyle name="Neutral 2" xfId="103"/>
    <cellStyle name="Neutral 3" xfId="104"/>
    <cellStyle name="Neutral 4" xfId="105"/>
    <cellStyle name="Normal" xfId="0" builtinId="0"/>
    <cellStyle name="Normal 10" xfId="106"/>
    <cellStyle name="Normal 11" xfId="107"/>
    <cellStyle name="Normal 2" xfId="108"/>
    <cellStyle name="Normal 2 2" xfId="109"/>
    <cellStyle name="Normal 2 3" xfId="110"/>
    <cellStyle name="Normal 2 4" xfId="111"/>
    <cellStyle name="Normal 3" xfId="112"/>
    <cellStyle name="Normal 4" xfId="113"/>
    <cellStyle name="Normal 5" xfId="114"/>
    <cellStyle name="Normal 6" xfId="115"/>
    <cellStyle name="Normal 7" xfId="116"/>
    <cellStyle name="Normal 8" xfId="117"/>
    <cellStyle name="Normal 9" xfId="118"/>
    <cellStyle name="Notas 2" xfId="119"/>
    <cellStyle name="Notas 3" xfId="120"/>
    <cellStyle name="Notas 4" xfId="121"/>
    <cellStyle name="Porcentaje 2" xfId="122"/>
    <cellStyle name="Porcentual 2" xfId="123"/>
    <cellStyle name="Porcentual 2 2" xfId="124"/>
    <cellStyle name="Porcentual 2 3" xfId="125"/>
    <cellStyle name="Porcentual 2 4" xfId="126"/>
    <cellStyle name="Porcentual 3" xfId="127"/>
    <cellStyle name="Porcentual 4" xfId="128"/>
    <cellStyle name="Porcentual 5" xfId="129"/>
    <cellStyle name="Salida 2" xfId="130"/>
    <cellStyle name="Salida 3" xfId="131"/>
    <cellStyle name="Salida 4" xfId="132"/>
    <cellStyle name="Texto de advertencia 2" xfId="133"/>
    <cellStyle name="Texto de advertencia 3" xfId="134"/>
    <cellStyle name="Texto de advertencia 4" xfId="135"/>
    <cellStyle name="Texto explicativo 2" xfId="136"/>
    <cellStyle name="Texto explicativo 3" xfId="137"/>
    <cellStyle name="Texto explicativo 4" xfId="138"/>
    <cellStyle name="Título 1 2" xfId="139"/>
    <cellStyle name="Título 1 3" xfId="140"/>
    <cellStyle name="Título 1 4" xfId="141"/>
    <cellStyle name="Título 2 2" xfId="142"/>
    <cellStyle name="Título 2 3" xfId="143"/>
    <cellStyle name="Título 2 4" xfId="144"/>
    <cellStyle name="Título 3 2" xfId="145"/>
    <cellStyle name="Título 3 3" xfId="146"/>
    <cellStyle name="Título 3 4" xfId="147"/>
    <cellStyle name="Título 4" xfId="148"/>
    <cellStyle name="Título 5" xfId="149"/>
    <cellStyle name="Título 6" xfId="150"/>
    <cellStyle name="Total 2" xfId="151"/>
    <cellStyle name="Total 3" xfId="152"/>
    <cellStyle name="Total 4" xfId="1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0920_Pressupost%202019%20Aprov%20%20inici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 (2)"/>
      <sheetName val="CONSOLIDACIÓ"/>
      <sheetName val="Ajustaments"/>
      <sheetName val="Resum Consolidat"/>
      <sheetName val="Ingressos 2019"/>
      <sheetName val="Despeses 2019"/>
      <sheetName val="Resum"/>
      <sheetName val="Ingressos AJT"/>
      <sheetName val="Despeses AJT"/>
      <sheetName val="Inversions"/>
      <sheetName val="Capítol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D2" t="str">
            <v>PRESSUPOST 2019</v>
          </cell>
        </row>
        <row r="3">
          <cell r="D3" t="str">
            <v>AJUNTAMENT D'ALELLA</v>
          </cell>
        </row>
        <row r="5">
          <cell r="C5" t="str">
            <v>PRESSUPOST DE INGRESSOS</v>
          </cell>
        </row>
        <row r="7">
          <cell r="C7" t="str">
            <v>CAPÍTOL I: IMPOSTOS DIRECTES</v>
          </cell>
          <cell r="E7" t="str">
            <v>Pressupost 2018</v>
          </cell>
          <cell r="F7" t="str">
            <v>Pressupost 2019</v>
          </cell>
          <cell r="G7" t="str">
            <v>Var. %</v>
          </cell>
        </row>
        <row r="9">
          <cell r="A9" t="str">
            <v>1</v>
          </cell>
          <cell r="C9" t="str">
            <v>11200</v>
          </cell>
          <cell r="D9" t="str">
            <v>IBI BÉNS DE NATURALESA RÚSTEGA</v>
          </cell>
          <cell r="E9">
            <v>6800</v>
          </cell>
          <cell r="F9">
            <v>10000</v>
          </cell>
          <cell r="G9">
            <v>0.47058823529411764</v>
          </cell>
        </row>
        <row r="10">
          <cell r="A10" t="str">
            <v>1</v>
          </cell>
          <cell r="C10" t="str">
            <v>11300</v>
          </cell>
          <cell r="D10" t="str">
            <v>IBI BÉNS DE NATURALESA URBANA</v>
          </cell>
          <cell r="E10">
            <v>4810000</v>
          </cell>
          <cell r="F10">
            <v>5530000</v>
          </cell>
          <cell r="G10">
            <v>0.1496881496881497</v>
          </cell>
        </row>
        <row r="11">
          <cell r="A11" t="str">
            <v>1</v>
          </cell>
          <cell r="C11" t="str">
            <v>11400</v>
          </cell>
          <cell r="D11" t="str">
            <v>IBI BÉNS IMMOBLES CARACTERÍSTIQUES ESPECIALS</v>
          </cell>
          <cell r="E11">
            <v>30000</v>
          </cell>
          <cell r="F11">
            <v>30000</v>
          </cell>
          <cell r="G11">
            <v>0</v>
          </cell>
        </row>
        <row r="12">
          <cell r="A12" t="str">
            <v>1</v>
          </cell>
          <cell r="C12" t="str">
            <v>11500</v>
          </cell>
          <cell r="D12" t="str">
            <v>IMPOST SOBRE VEHICLES DE TRACCIÓ MECÀNICA</v>
          </cell>
          <cell r="E12">
            <v>493000</v>
          </cell>
          <cell r="F12">
            <v>493000</v>
          </cell>
          <cell r="G12">
            <v>0</v>
          </cell>
        </row>
        <row r="13">
          <cell r="A13" t="str">
            <v>1</v>
          </cell>
          <cell r="C13" t="str">
            <v>11600</v>
          </cell>
          <cell r="D13" t="str">
            <v>IMPOST SOBRE L'INCREMENT DEL VALOR DELS TERRENYS DE NATURALESA URBANA</v>
          </cell>
          <cell r="E13">
            <v>1700000</v>
          </cell>
          <cell r="F13">
            <v>1800000</v>
          </cell>
          <cell r="G13">
            <v>5.8823529411764705E-2</v>
          </cell>
        </row>
        <row r="14">
          <cell r="A14" t="str">
            <v>1</v>
          </cell>
          <cell r="C14" t="str">
            <v>13000</v>
          </cell>
          <cell r="D14" t="str">
            <v>IMPOST SOBRE ACTIVITATS ECONÒMIQUES</v>
          </cell>
          <cell r="E14">
            <v>60000</v>
          </cell>
          <cell r="F14">
            <v>60000</v>
          </cell>
          <cell r="G14">
            <v>0</v>
          </cell>
        </row>
        <row r="16">
          <cell r="C16" t="str">
            <v>TOTAL CAPÍTOL I</v>
          </cell>
          <cell r="E16">
            <v>7099800</v>
          </cell>
          <cell r="F16">
            <v>7923000</v>
          </cell>
          <cell r="G16">
            <v>0.11594692808248119</v>
          </cell>
        </row>
        <row r="19">
          <cell r="C19" t="str">
            <v>CAPÍTOL II: IMPOSTOS INDIRECTES</v>
          </cell>
          <cell r="E19" t="str">
            <v>Pressupost 2018</v>
          </cell>
          <cell r="F19" t="str">
            <v>Pressupost 2019</v>
          </cell>
          <cell r="G19" t="str">
            <v>Var. %</v>
          </cell>
        </row>
        <row r="21">
          <cell r="A21" t="str">
            <v>2</v>
          </cell>
          <cell r="C21" t="str">
            <v>29000</v>
          </cell>
          <cell r="D21" t="str">
            <v>IMPOST SOBRE CONSTRUCCIONS, INSTAL·LACIONS I OBRES</v>
          </cell>
          <cell r="E21">
            <v>300000</v>
          </cell>
          <cell r="F21">
            <v>300000</v>
          </cell>
          <cell r="G21">
            <v>0</v>
          </cell>
        </row>
        <row r="23">
          <cell r="C23" t="str">
            <v>TOTAL CAPÍTOL II</v>
          </cell>
          <cell r="E23">
            <v>300000</v>
          </cell>
          <cell r="F23">
            <v>300000</v>
          </cell>
          <cell r="G23">
            <v>0</v>
          </cell>
        </row>
        <row r="26">
          <cell r="C26" t="str">
            <v>CAPÍTOL III: TAXES I PREUS PÚBLICS</v>
          </cell>
          <cell r="E26" t="str">
            <v>Pressupost 2018</v>
          </cell>
          <cell r="F26" t="str">
            <v>Pressupost 2019</v>
          </cell>
          <cell r="G26" t="str">
            <v>Var. %</v>
          </cell>
        </row>
        <row r="28">
          <cell r="A28" t="str">
            <v>3</v>
          </cell>
          <cell r="C28" t="str">
            <v>30200</v>
          </cell>
          <cell r="D28" t="str">
            <v>T. RECOLLIDA D'ESCOMBRARIES</v>
          </cell>
          <cell r="E28">
            <v>593000</v>
          </cell>
          <cell r="F28">
            <v>607000</v>
          </cell>
          <cell r="G28">
            <v>2.3608768971332208E-2</v>
          </cell>
        </row>
        <row r="29">
          <cell r="A29" t="str">
            <v>3</v>
          </cell>
          <cell r="C29" t="str">
            <v>30900</v>
          </cell>
          <cell r="D29" t="str">
            <v>T. TAXA CONSERVACIÓ CEMENTIRI</v>
          </cell>
          <cell r="E29">
            <v>17000</v>
          </cell>
          <cell r="F29">
            <v>17000</v>
          </cell>
          <cell r="G29">
            <v>0</v>
          </cell>
        </row>
        <row r="30">
          <cell r="A30" t="str">
            <v>3</v>
          </cell>
          <cell r="C30" t="str">
            <v>32100</v>
          </cell>
          <cell r="D30" t="str">
            <v>T. LLICÈNCIES URBANÍSTIQUES</v>
          </cell>
          <cell r="E30">
            <v>90000</v>
          </cell>
          <cell r="F30">
            <v>90000</v>
          </cell>
          <cell r="G30">
            <v>0</v>
          </cell>
        </row>
        <row r="31">
          <cell r="A31" t="str">
            <v>3</v>
          </cell>
          <cell r="C31" t="str">
            <v>32500</v>
          </cell>
          <cell r="D31" t="str">
            <v>T. TAXA EXPEDICIÓ DOCUMENTS</v>
          </cell>
          <cell r="E31">
            <v>7000</v>
          </cell>
          <cell r="F31">
            <v>7000</v>
          </cell>
          <cell r="G31">
            <v>0</v>
          </cell>
        </row>
        <row r="32">
          <cell r="A32" t="str">
            <v>3</v>
          </cell>
          <cell r="C32" t="str">
            <v>32600</v>
          </cell>
          <cell r="D32" t="str">
            <v>T. TAXA PER RETIRADA VEHICLES</v>
          </cell>
          <cell r="E32">
            <v>1500</v>
          </cell>
          <cell r="F32">
            <v>1500</v>
          </cell>
          <cell r="G32">
            <v>0</v>
          </cell>
        </row>
        <row r="33">
          <cell r="A33" t="str">
            <v>3</v>
          </cell>
          <cell r="C33" t="str">
            <v>32900</v>
          </cell>
          <cell r="D33" t="str">
            <v>T. OBERTURA D'ESTABLIMENTS</v>
          </cell>
          <cell r="E33">
            <v>8000</v>
          </cell>
          <cell r="F33">
            <v>8000</v>
          </cell>
          <cell r="G33">
            <v>0</v>
          </cell>
        </row>
        <row r="34">
          <cell r="A34" t="str">
            <v>3</v>
          </cell>
          <cell r="C34" t="str">
            <v>33000</v>
          </cell>
          <cell r="D34" t="str">
            <v>T. ESTACIONAMENT VEHICLES</v>
          </cell>
          <cell r="E34">
            <v>28000</v>
          </cell>
          <cell r="F34">
            <v>28000</v>
          </cell>
          <cell r="G34">
            <v>0</v>
          </cell>
        </row>
        <row r="35">
          <cell r="A35" t="str">
            <v>3</v>
          </cell>
          <cell r="C35" t="str">
            <v>33100</v>
          </cell>
          <cell r="D35" t="str">
            <v>T. UTILITZACIÓ VIA PÚBLICA PER ENTRADA VEHICLES</v>
          </cell>
          <cell r="E35">
            <v>48000</v>
          </cell>
          <cell r="F35">
            <v>48000</v>
          </cell>
          <cell r="G35">
            <v>0</v>
          </cell>
        </row>
        <row r="36">
          <cell r="A36" t="str">
            <v>3</v>
          </cell>
          <cell r="C36" t="str">
            <v>33200</v>
          </cell>
          <cell r="D36" t="str">
            <v>T. UTILITZACIÓ APROFITAMENT EMPRESES SUMINISTRES</v>
          </cell>
          <cell r="E36">
            <v>105000</v>
          </cell>
          <cell r="F36">
            <v>105000</v>
          </cell>
          <cell r="G36">
            <v>0</v>
          </cell>
        </row>
        <row r="37">
          <cell r="A37" t="str">
            <v>3</v>
          </cell>
          <cell r="C37" t="str">
            <v>33300</v>
          </cell>
          <cell r="D37" t="str">
            <v>T. UTILITZACIÓ APROFITAMENT EMPRESES TELECOMUNICACIONS</v>
          </cell>
          <cell r="E37">
            <v>3000</v>
          </cell>
          <cell r="F37">
            <v>3000</v>
          </cell>
          <cell r="G37">
            <v>0</v>
          </cell>
        </row>
        <row r="38">
          <cell r="A38" t="str">
            <v>3</v>
          </cell>
          <cell r="C38" t="str">
            <v>33500</v>
          </cell>
          <cell r="D38" t="str">
            <v>T. UTILITZACIÓ VIA PÚBLICA TAULES I CADIRES</v>
          </cell>
          <cell r="E38">
            <v>5000</v>
          </cell>
          <cell r="F38">
            <v>5000</v>
          </cell>
          <cell r="G38">
            <v>0</v>
          </cell>
        </row>
        <row r="39">
          <cell r="A39" t="str">
            <v>3</v>
          </cell>
          <cell r="C39" t="str">
            <v>33800</v>
          </cell>
          <cell r="D39" t="str">
            <v>T. UTILITZACIÓ APROFITAMENT COMPENSACIÓ TELEFÒNICA</v>
          </cell>
          <cell r="E39">
            <v>33000</v>
          </cell>
          <cell r="F39">
            <v>33000</v>
          </cell>
          <cell r="G39">
            <v>0</v>
          </cell>
        </row>
        <row r="40">
          <cell r="A40" t="str">
            <v>3</v>
          </cell>
          <cell r="C40" t="str">
            <v>33900</v>
          </cell>
          <cell r="D40" t="str">
            <v>T. UTIL. VIA PÚBLICA, P. SETMANALS F. MAJOR I F. VEREMA</v>
          </cell>
          <cell r="E40">
            <v>28000</v>
          </cell>
          <cell r="F40">
            <v>28000</v>
          </cell>
          <cell r="G40">
            <v>0</v>
          </cell>
        </row>
        <row r="41">
          <cell r="A41" t="str">
            <v>3</v>
          </cell>
          <cell r="C41" t="str">
            <v>33901</v>
          </cell>
          <cell r="D41" t="str">
            <v>T. UTILITZACIÓ VIA PÚBLICA RUNES, MATERIAL CONSTRUCCIÓ</v>
          </cell>
          <cell r="E41">
            <v>8000</v>
          </cell>
          <cell r="F41">
            <v>8000</v>
          </cell>
          <cell r="G41">
            <v>0</v>
          </cell>
        </row>
        <row r="42">
          <cell r="A42" t="str">
            <v>3</v>
          </cell>
          <cell r="C42" t="str">
            <v>33902</v>
          </cell>
          <cell r="D42" t="str">
            <v>T. UTILITZACIÓ P. MERCAT</v>
          </cell>
          <cell r="E42">
            <v>12000</v>
          </cell>
          <cell r="F42">
            <v>12000</v>
          </cell>
          <cell r="G42">
            <v>0</v>
          </cell>
        </row>
        <row r="43">
          <cell r="A43" t="str">
            <v>3</v>
          </cell>
          <cell r="C43" t="str">
            <v>33903</v>
          </cell>
          <cell r="D43" t="str">
            <v>T. SENYALITZACIONS VIA PÚBLICA</v>
          </cell>
          <cell r="E43">
            <v>1000</v>
          </cell>
          <cell r="F43">
            <v>1000</v>
          </cell>
          <cell r="G43">
            <v>0</v>
          </cell>
        </row>
        <row r="44">
          <cell r="A44" t="str">
            <v>3</v>
          </cell>
          <cell r="C44" t="str">
            <v>33904</v>
          </cell>
          <cell r="D44" t="str">
            <v>T. UTILITZACIÓ VIA PÚBLICA PER RESERVA ESTACIONAMENT</v>
          </cell>
          <cell r="E44">
            <v>2000</v>
          </cell>
          <cell r="F44">
            <v>2000</v>
          </cell>
          <cell r="G44">
            <v>0</v>
          </cell>
        </row>
        <row r="45">
          <cell r="A45" t="str">
            <v>3</v>
          </cell>
          <cell r="C45" t="str">
            <v>33905</v>
          </cell>
          <cell r="D45" t="str">
            <v>T. PER OCUPACIÓ VIA PÚBLICA CAIXERS AUTOMÀTICS</v>
          </cell>
          <cell r="E45">
            <v>2000</v>
          </cell>
          <cell r="F45">
            <v>2000</v>
          </cell>
          <cell r="G45">
            <v>0</v>
          </cell>
        </row>
        <row r="46">
          <cell r="A46" t="str">
            <v>3</v>
          </cell>
          <cell r="C46" t="str">
            <v>34100</v>
          </cell>
          <cell r="D46" t="str">
            <v>SERVEIS SANITARIS</v>
          </cell>
          <cell r="E46">
            <v>4000</v>
          </cell>
          <cell r="F46">
            <v>4000</v>
          </cell>
          <cell r="G46">
            <v>0</v>
          </cell>
        </row>
        <row r="47">
          <cell r="A47" t="str">
            <v>3</v>
          </cell>
          <cell r="C47" t="str">
            <v>34101</v>
          </cell>
          <cell r="D47" t="str">
            <v>SERVEIS SOCIALS</v>
          </cell>
          <cell r="E47">
            <v>15000</v>
          </cell>
          <cell r="F47">
            <v>15000</v>
          </cell>
          <cell r="G47">
            <v>0</v>
          </cell>
        </row>
        <row r="48">
          <cell r="A48" t="str">
            <v>3</v>
          </cell>
          <cell r="C48" t="str">
            <v>34200</v>
          </cell>
          <cell r="D48" t="str">
            <v>ESCOLA D'ADULTS</v>
          </cell>
          <cell r="E48">
            <v>12000</v>
          </cell>
          <cell r="F48">
            <v>12000</v>
          </cell>
          <cell r="G48">
            <v>0</v>
          </cell>
        </row>
        <row r="49">
          <cell r="A49" t="str">
            <v>3</v>
          </cell>
          <cell r="C49">
            <v>34301</v>
          </cell>
          <cell r="D49" t="str">
            <v>LLOGUER EQUIPAMENTS ESPORTIUS</v>
          </cell>
          <cell r="E49">
            <v>1000</v>
          </cell>
          <cell r="F49">
            <v>1000</v>
          </cell>
          <cell r="G49">
            <v>0</v>
          </cell>
        </row>
        <row r="50">
          <cell r="A50" t="str">
            <v>3</v>
          </cell>
          <cell r="C50" t="str">
            <v>34900</v>
          </cell>
          <cell r="D50" t="str">
            <v>CURSOS CULTURA</v>
          </cell>
          <cell r="E50">
            <v>125000</v>
          </cell>
          <cell r="F50">
            <v>125000</v>
          </cell>
          <cell r="G50">
            <v>0</v>
          </cell>
        </row>
        <row r="51">
          <cell r="A51" t="str">
            <v>3</v>
          </cell>
          <cell r="C51" t="str">
            <v>34901</v>
          </cell>
          <cell r="D51" t="str">
            <v>ACTIVITATS CULTURALS</v>
          </cell>
          <cell r="E51">
            <v>5000</v>
          </cell>
          <cell r="F51">
            <v>5000</v>
          </cell>
          <cell r="G51">
            <v>0</v>
          </cell>
        </row>
        <row r="52">
          <cell r="A52" t="str">
            <v>3</v>
          </cell>
          <cell r="C52" t="str">
            <v>34902</v>
          </cell>
          <cell r="D52" t="str">
            <v>ESCOLA INICIACIÓ ESPORTIVA</v>
          </cell>
          <cell r="E52">
            <v>55000</v>
          </cell>
          <cell r="F52">
            <v>55000</v>
          </cell>
          <cell r="G52">
            <v>0</v>
          </cell>
        </row>
        <row r="53">
          <cell r="A53" t="str">
            <v>3</v>
          </cell>
          <cell r="C53" t="str">
            <v>34903</v>
          </cell>
          <cell r="D53" t="str">
            <v>FESTA MAJOR</v>
          </cell>
          <cell r="E53">
            <v>3000</v>
          </cell>
          <cell r="F53">
            <v>3000</v>
          </cell>
          <cell r="G53">
            <v>0</v>
          </cell>
        </row>
        <row r="54">
          <cell r="A54" t="str">
            <v>3</v>
          </cell>
          <cell r="C54" t="str">
            <v>34904</v>
          </cell>
          <cell r="D54" t="str">
            <v>FESTA VEREMA</v>
          </cell>
          <cell r="E54">
            <v>110000</v>
          </cell>
          <cell r="F54">
            <v>110000</v>
          </cell>
          <cell r="G54">
            <v>0</v>
          </cell>
        </row>
        <row r="55">
          <cell r="A55" t="str">
            <v>3</v>
          </cell>
          <cell r="C55" t="str">
            <v>34905</v>
          </cell>
          <cell r="D55" t="str">
            <v>ACTIVITATS JOVENTUT</v>
          </cell>
          <cell r="E55">
            <v>9000</v>
          </cell>
          <cell r="F55">
            <v>9000</v>
          </cell>
          <cell r="G55">
            <v>0</v>
          </cell>
        </row>
        <row r="56">
          <cell r="A56" t="str">
            <v>3</v>
          </cell>
          <cell r="C56" t="str">
            <v>34906</v>
          </cell>
          <cell r="D56" t="str">
            <v>SORTIDES I ITINERARIS</v>
          </cell>
          <cell r="E56">
            <v>1000</v>
          </cell>
          <cell r="F56">
            <v>1000</v>
          </cell>
          <cell r="G56">
            <v>0</v>
          </cell>
        </row>
        <row r="57">
          <cell r="A57" t="str">
            <v>3</v>
          </cell>
          <cell r="C57" t="str">
            <v>34907</v>
          </cell>
          <cell r="D57" t="str">
            <v>ESCOLA DE DANSA</v>
          </cell>
          <cell r="E57">
            <v>25000</v>
          </cell>
          <cell r="F57">
            <v>25000</v>
          </cell>
          <cell r="G57">
            <v>0</v>
          </cell>
        </row>
        <row r="58">
          <cell r="A58" t="str">
            <v>3</v>
          </cell>
          <cell r="C58" t="str">
            <v>34908</v>
          </cell>
          <cell r="D58" t="str">
            <v>VENDA TARGETES TRANSPORT PÚBLIC T-10 SOCIAL</v>
          </cell>
          <cell r="E58">
            <v>8000</v>
          </cell>
          <cell r="F58">
            <v>8000</v>
          </cell>
          <cell r="G58">
            <v>0</v>
          </cell>
        </row>
        <row r="59">
          <cell r="A59" t="str">
            <v>3</v>
          </cell>
          <cell r="C59" t="str">
            <v>34909</v>
          </cell>
          <cell r="D59" t="str">
            <v>CANT CORAL INFANTIL</v>
          </cell>
          <cell r="E59">
            <v>1000</v>
          </cell>
          <cell r="F59">
            <v>1000</v>
          </cell>
          <cell r="G59">
            <v>0</v>
          </cell>
        </row>
        <row r="60">
          <cell r="A60" t="str">
            <v>3</v>
          </cell>
          <cell r="C60" t="str">
            <v>34910</v>
          </cell>
          <cell r="D60" t="str">
            <v>ACTIVITATS OFICINA DE TURISME</v>
          </cell>
          <cell r="E60">
            <v>2000</v>
          </cell>
          <cell r="F60">
            <v>2000</v>
          </cell>
          <cell r="G60">
            <v>0</v>
          </cell>
        </row>
        <row r="61">
          <cell r="A61" t="str">
            <v>3</v>
          </cell>
          <cell r="C61" t="str">
            <v>34915</v>
          </cell>
          <cell r="D61" t="str">
            <v>FESTIVAL ESTIU</v>
          </cell>
          <cell r="E61">
            <v>15000</v>
          </cell>
          <cell r="F61">
            <v>15000</v>
          </cell>
          <cell r="G61">
            <v>0</v>
          </cell>
        </row>
        <row r="62">
          <cell r="A62" t="str">
            <v>3</v>
          </cell>
          <cell r="C62" t="str">
            <v>34916</v>
          </cell>
          <cell r="D62" t="str">
            <v>ENTRADES EQUIPAMENT ARTS ESCÈNIQUES</v>
          </cell>
          <cell r="E62">
            <v>40000</v>
          </cell>
          <cell r="F62">
            <v>40000</v>
          </cell>
          <cell r="G62">
            <v>0</v>
          </cell>
        </row>
        <row r="63">
          <cell r="A63" t="str">
            <v>3</v>
          </cell>
          <cell r="C63" t="str">
            <v>36001</v>
          </cell>
          <cell r="D63" t="str">
            <v>VENDA ENERGIA FOTOVOLTAICA</v>
          </cell>
          <cell r="E63">
            <v>1000</v>
          </cell>
          <cell r="F63">
            <v>500</v>
          </cell>
          <cell r="G63">
            <v>-0.5</v>
          </cell>
        </row>
        <row r="64">
          <cell r="A64" t="str">
            <v>3</v>
          </cell>
          <cell r="C64" t="str">
            <v>36002</v>
          </cell>
          <cell r="D64" t="str">
            <v>VENDA DE SUBPRODUCTES. PAPER CARTRÓ</v>
          </cell>
          <cell r="E64">
            <v>24000</v>
          </cell>
          <cell r="F64">
            <v>35000</v>
          </cell>
          <cell r="G64">
            <v>0.45833333333333331</v>
          </cell>
        </row>
        <row r="65">
          <cell r="A65" t="str">
            <v>3</v>
          </cell>
          <cell r="C65">
            <v>36003</v>
          </cell>
          <cell r="D65" t="str">
            <v>VENDA DE SUBPRODUCTES. ENVASOS</v>
          </cell>
          <cell r="F65">
            <v>40000</v>
          </cell>
          <cell r="G65" t="str">
            <v>-</v>
          </cell>
        </row>
        <row r="66">
          <cell r="A66" t="str">
            <v>3</v>
          </cell>
          <cell r="C66">
            <v>36004</v>
          </cell>
          <cell r="D66" t="str">
            <v>VENDA DE SUBPRODUCTES. VIDRE</v>
          </cell>
          <cell r="F66">
            <v>15000</v>
          </cell>
          <cell r="G66" t="str">
            <v>-</v>
          </cell>
        </row>
        <row r="67">
          <cell r="A67" t="str">
            <v>3</v>
          </cell>
          <cell r="C67">
            <v>36005</v>
          </cell>
          <cell r="D67" t="str">
            <v>VENDA DE SUBPRODUCTES. VALORITZACIÓ ENERGÈTICA</v>
          </cell>
          <cell r="F67">
            <v>3000</v>
          </cell>
          <cell r="G67" t="str">
            <v>-</v>
          </cell>
        </row>
        <row r="68">
          <cell r="A68" t="str">
            <v>3</v>
          </cell>
          <cell r="C68" t="str">
            <v>39100</v>
          </cell>
          <cell r="D68" t="str">
            <v>MULTES INFRACCIONS URBANÍSTIQUES</v>
          </cell>
          <cell r="E68">
            <v>1000</v>
          </cell>
          <cell r="F68">
            <v>1000</v>
          </cell>
          <cell r="G68">
            <v>0</v>
          </cell>
        </row>
        <row r="69">
          <cell r="A69" t="str">
            <v>3</v>
          </cell>
          <cell r="C69" t="str">
            <v>39110</v>
          </cell>
          <cell r="D69" t="str">
            <v>MULTES INFRACCIONS TRIBUTÀRIES</v>
          </cell>
          <cell r="E69">
            <v>30000</v>
          </cell>
          <cell r="F69">
            <v>15000</v>
          </cell>
          <cell r="G69">
            <v>-0.5</v>
          </cell>
        </row>
        <row r="70">
          <cell r="A70" t="str">
            <v>3</v>
          </cell>
          <cell r="C70" t="str">
            <v>39120</v>
          </cell>
          <cell r="D70" t="str">
            <v>MULTES INFRACCIONS ORDENANÇA CIRCULACIÓ</v>
          </cell>
          <cell r="E70">
            <v>120000</v>
          </cell>
          <cell r="F70">
            <v>120000</v>
          </cell>
          <cell r="G70">
            <v>0</v>
          </cell>
        </row>
        <row r="71">
          <cell r="A71" t="str">
            <v>3</v>
          </cell>
          <cell r="C71" t="str">
            <v>39130</v>
          </cell>
          <cell r="D71" t="str">
            <v>MULTES COERCITIVES</v>
          </cell>
          <cell r="E71">
            <v>0</v>
          </cell>
          <cell r="F71">
            <v>2000</v>
          </cell>
          <cell r="G71" t="str">
            <v>-</v>
          </cell>
        </row>
        <row r="72">
          <cell r="A72" t="str">
            <v>3</v>
          </cell>
          <cell r="C72" t="str">
            <v>39190</v>
          </cell>
          <cell r="D72" t="str">
            <v>MULTES COERCITIVES I ALTRES MULTES I SANCIONS</v>
          </cell>
          <cell r="E72">
            <v>3000</v>
          </cell>
          <cell r="F72">
            <v>3000</v>
          </cell>
          <cell r="G72">
            <v>0</v>
          </cell>
        </row>
        <row r="73">
          <cell r="A73" t="str">
            <v>3</v>
          </cell>
          <cell r="C73" t="str">
            <v>39200</v>
          </cell>
          <cell r="D73" t="str">
            <v>RECÀRRECS EXTEMPORANEÏTAT</v>
          </cell>
          <cell r="E73">
            <v>1000</v>
          </cell>
          <cell r="F73">
            <v>1000</v>
          </cell>
          <cell r="G73">
            <v>0</v>
          </cell>
        </row>
        <row r="74">
          <cell r="A74" t="str">
            <v>3</v>
          </cell>
          <cell r="C74" t="str">
            <v>39210</v>
          </cell>
          <cell r="D74" t="str">
            <v>RECÀRREC EXECUTIU ( 5%)</v>
          </cell>
          <cell r="E74">
            <v>1000</v>
          </cell>
          <cell r="F74">
            <v>1000</v>
          </cell>
          <cell r="G74">
            <v>0</v>
          </cell>
        </row>
        <row r="75">
          <cell r="A75" t="str">
            <v>3</v>
          </cell>
          <cell r="C75" t="str">
            <v>39211</v>
          </cell>
          <cell r="D75" t="str">
            <v>RECÀRREC APREMI (REDUÏT 10%  I ORDINARI 20%)</v>
          </cell>
          <cell r="E75">
            <v>10000</v>
          </cell>
          <cell r="F75">
            <v>10000</v>
          </cell>
          <cell r="G75">
            <v>0</v>
          </cell>
        </row>
        <row r="76">
          <cell r="A76" t="str">
            <v>3</v>
          </cell>
          <cell r="C76" t="str">
            <v>39300</v>
          </cell>
          <cell r="D76" t="str">
            <v>INTERESSOS DE DEMORA</v>
          </cell>
          <cell r="E76">
            <v>35000</v>
          </cell>
          <cell r="F76">
            <v>35000</v>
          </cell>
          <cell r="G76">
            <v>0</v>
          </cell>
        </row>
        <row r="77">
          <cell r="A77" t="str">
            <v>3</v>
          </cell>
          <cell r="C77">
            <v>39710</v>
          </cell>
          <cell r="D77" t="str">
            <v>CONVENIS URBANÍSTICS</v>
          </cell>
          <cell r="E77">
            <v>0</v>
          </cell>
          <cell r="F77">
            <v>0</v>
          </cell>
          <cell r="G77">
            <v>0</v>
          </cell>
        </row>
        <row r="78">
          <cell r="A78" t="str">
            <v>3</v>
          </cell>
          <cell r="C78" t="str">
            <v>39800</v>
          </cell>
          <cell r="D78" t="str">
            <v>ASSEGURANCES</v>
          </cell>
          <cell r="E78">
            <v>5000</v>
          </cell>
          <cell r="F78">
            <v>5000</v>
          </cell>
          <cell r="G78">
            <v>0</v>
          </cell>
        </row>
        <row r="79">
          <cell r="A79" t="str">
            <v>3</v>
          </cell>
          <cell r="C79" t="str">
            <v>39900</v>
          </cell>
          <cell r="D79" t="str">
            <v>ALTRES INGRESSOS</v>
          </cell>
          <cell r="E79">
            <v>30000</v>
          </cell>
          <cell r="F79">
            <v>20000</v>
          </cell>
          <cell r="G79">
            <v>-0.33333333333333331</v>
          </cell>
        </row>
        <row r="81">
          <cell r="C81" t="str">
            <v>TOTAL CAPÍTOL III</v>
          </cell>
          <cell r="E81">
            <v>1683500</v>
          </cell>
          <cell r="F81">
            <v>1743000</v>
          </cell>
          <cell r="G81">
            <v>3.5343035343035345E-2</v>
          </cell>
        </row>
        <row r="84">
          <cell r="C84" t="str">
            <v>CAPÍTOL IV: TRANSFERÈNCIES CORRENTS</v>
          </cell>
          <cell r="E84" t="str">
            <v>Pressupost 2018</v>
          </cell>
          <cell r="F84" t="str">
            <v>Pressupost 2019</v>
          </cell>
          <cell r="G84" t="str">
            <v>Var. %</v>
          </cell>
        </row>
        <row r="86">
          <cell r="A86" t="str">
            <v>4</v>
          </cell>
          <cell r="C86" t="str">
            <v>42000</v>
          </cell>
          <cell r="D86" t="str">
            <v>E. PARTICIPACIÓ EN TRIBUTS DE L'ESTAT</v>
          </cell>
          <cell r="E86">
            <v>2016660</v>
          </cell>
          <cell r="F86">
            <v>2029694.05</v>
          </cell>
          <cell r="G86">
            <v>6.4631866551625198E-3</v>
          </cell>
        </row>
        <row r="87">
          <cell r="A87" t="str">
            <v>4</v>
          </cell>
          <cell r="C87" t="str">
            <v>45000</v>
          </cell>
          <cell r="D87" t="str">
            <v>E. FONS COOPERACIÓ LOCAL</v>
          </cell>
          <cell r="E87">
            <v>131000</v>
          </cell>
          <cell r="F87">
            <v>131000</v>
          </cell>
          <cell r="G87">
            <v>0</v>
          </cell>
        </row>
        <row r="88">
          <cell r="A88" t="str">
            <v>4</v>
          </cell>
          <cell r="C88" t="str">
            <v>45001</v>
          </cell>
          <cell r="D88" t="str">
            <v>GENERALITAT. JUTJAT DE PAU</v>
          </cell>
          <cell r="E88">
            <v>4650</v>
          </cell>
          <cell r="F88">
            <v>4650</v>
          </cell>
          <cell r="G88">
            <v>0</v>
          </cell>
        </row>
        <row r="89">
          <cell r="A89" t="str">
            <v>4</v>
          </cell>
          <cell r="C89">
            <v>45030</v>
          </cell>
          <cell r="D89" t="str">
            <v>GENERALITAT. BEQUES LLAR D'INFANTS</v>
          </cell>
          <cell r="E89">
            <v>1000</v>
          </cell>
          <cell r="F89">
            <v>1000</v>
          </cell>
          <cell r="G89">
            <v>0</v>
          </cell>
        </row>
        <row r="90">
          <cell r="A90" t="str">
            <v>4</v>
          </cell>
          <cell r="C90">
            <v>45050</v>
          </cell>
          <cell r="D90" t="str">
            <v>GENERALITAT. SOC. PROGRAMES D'OCUPACIÓ</v>
          </cell>
          <cell r="E90">
            <v>1000</v>
          </cell>
          <cell r="F90">
            <v>1000</v>
          </cell>
          <cell r="G90">
            <v>0</v>
          </cell>
        </row>
        <row r="91">
          <cell r="A91" t="str">
            <v>4</v>
          </cell>
          <cell r="C91">
            <v>45060</v>
          </cell>
          <cell r="D91" t="str">
            <v>GENERALITAT. CAP</v>
          </cell>
          <cell r="E91">
            <v>18896.310000000001</v>
          </cell>
          <cell r="F91">
            <v>18896.310000000001</v>
          </cell>
          <cell r="G91">
            <v>0</v>
          </cell>
        </row>
        <row r="92">
          <cell r="A92" t="str">
            <v>4</v>
          </cell>
          <cell r="C92" t="str">
            <v>45080</v>
          </cell>
          <cell r="D92" t="str">
            <v>ALTRES TRANSFERÈNCIES CORRENTS GENERALITAT</v>
          </cell>
          <cell r="E92">
            <v>1000</v>
          </cell>
          <cell r="F92">
            <v>1000</v>
          </cell>
          <cell r="G92">
            <v>0</v>
          </cell>
        </row>
        <row r="93">
          <cell r="A93" t="str">
            <v>4</v>
          </cell>
          <cell r="C93" t="str">
            <v>45083</v>
          </cell>
          <cell r="D93" t="str">
            <v>GENERALITAT. FRANGES PERIMETRALS</v>
          </cell>
          <cell r="E93">
            <v>5000</v>
          </cell>
          <cell r="F93">
            <v>5000</v>
          </cell>
          <cell r="G93">
            <v>0</v>
          </cell>
        </row>
        <row r="94">
          <cell r="A94" t="str">
            <v>4</v>
          </cell>
          <cell r="C94">
            <v>45084</v>
          </cell>
          <cell r="D94" t="str">
            <v>GENERALITAT. PUOSC MANTENIMENT</v>
          </cell>
          <cell r="E94">
            <v>65400</v>
          </cell>
          <cell r="F94">
            <v>65400</v>
          </cell>
          <cell r="G94">
            <v>0</v>
          </cell>
        </row>
        <row r="95">
          <cell r="A95" t="str">
            <v>4</v>
          </cell>
          <cell r="C95" t="str">
            <v>45100</v>
          </cell>
          <cell r="D95" t="str">
            <v>SUBVENCIÓ AGÈNCIA DE RESIDUS TRACTAMENT I RECOLLIDA</v>
          </cell>
          <cell r="E95">
            <v>47000</v>
          </cell>
          <cell r="F95">
            <v>47000</v>
          </cell>
          <cell r="G95">
            <v>0</v>
          </cell>
        </row>
        <row r="96">
          <cell r="A96" t="str">
            <v>4</v>
          </cell>
          <cell r="C96" t="str">
            <v>46100</v>
          </cell>
          <cell r="D96" t="str">
            <v>DIPUTACIÓ. PLA LOCAL JOVENTUT</v>
          </cell>
          <cell r="E96">
            <v>4500</v>
          </cell>
          <cell r="F96">
            <v>4500</v>
          </cell>
          <cell r="G96">
            <v>0</v>
          </cell>
        </row>
        <row r="97">
          <cell r="A97" t="str">
            <v>4</v>
          </cell>
          <cell r="C97" t="str">
            <v>46101</v>
          </cell>
          <cell r="D97" t="str">
            <v>DIPUTACIÓ DE BARCELONA. SUBVENCIONS</v>
          </cell>
          <cell r="E97">
            <v>1000</v>
          </cell>
          <cell r="F97">
            <v>1000</v>
          </cell>
          <cell r="G97">
            <v>0</v>
          </cell>
        </row>
        <row r="98">
          <cell r="A98" t="str">
            <v>4</v>
          </cell>
          <cell r="C98" t="str">
            <v>46102</v>
          </cell>
          <cell r="D98" t="str">
            <v>DIPUTACIÓ. SERVEIS EDUCATIUS</v>
          </cell>
          <cell r="E98">
            <v>5000</v>
          </cell>
          <cell r="F98">
            <v>5000</v>
          </cell>
          <cell r="G98">
            <v>0</v>
          </cell>
        </row>
        <row r="99">
          <cell r="A99" t="str">
            <v>4</v>
          </cell>
          <cell r="C99" t="str">
            <v>46103</v>
          </cell>
          <cell r="D99" t="str">
            <v>DIPUTACIÓ. SERVEIS SOCIALS</v>
          </cell>
          <cell r="E99">
            <v>70000</v>
          </cell>
          <cell r="F99">
            <v>70000</v>
          </cell>
          <cell r="G99">
            <v>0</v>
          </cell>
        </row>
        <row r="100">
          <cell r="A100" t="str">
            <v>4</v>
          </cell>
          <cell r="C100" t="str">
            <v>46104</v>
          </cell>
          <cell r="D100" t="str">
            <v>DIPUTACIÓ. PERSONAL BIBLIOTECA</v>
          </cell>
          <cell r="E100">
            <v>42000</v>
          </cell>
          <cell r="F100">
            <v>42000</v>
          </cell>
          <cell r="G100">
            <v>0</v>
          </cell>
        </row>
        <row r="101">
          <cell r="A101" t="str">
            <v>4</v>
          </cell>
          <cell r="C101" t="str">
            <v>46106</v>
          </cell>
          <cell r="D101" t="str">
            <v>DIPUTACIÓ. SUBVENCIÓ EXTRAORDINÀRIA</v>
          </cell>
          <cell r="E101">
            <v>0</v>
          </cell>
          <cell r="F101">
            <v>0</v>
          </cell>
          <cell r="G101">
            <v>0</v>
          </cell>
        </row>
        <row r="102">
          <cell r="A102" t="str">
            <v>4</v>
          </cell>
          <cell r="C102" t="str">
            <v>46107</v>
          </cell>
          <cell r="D102" t="str">
            <v>DIPUTACIÓ. LLAR D'INFANTS</v>
          </cell>
          <cell r="E102">
            <v>53400</v>
          </cell>
          <cell r="F102">
            <v>53400</v>
          </cell>
          <cell r="G102">
            <v>0</v>
          </cell>
        </row>
        <row r="103">
          <cell r="A103" t="str">
            <v>4</v>
          </cell>
          <cell r="C103">
            <v>46108</v>
          </cell>
          <cell r="D103" t="str">
            <v>DIPUTACIÓ. PLANS OCUPACIONALS</v>
          </cell>
          <cell r="E103">
            <v>1000</v>
          </cell>
          <cell r="F103">
            <v>0</v>
          </cell>
          <cell r="G103">
            <v>-1</v>
          </cell>
        </row>
        <row r="104">
          <cell r="A104" t="str">
            <v>4</v>
          </cell>
          <cell r="C104">
            <v>46109</v>
          </cell>
          <cell r="D104" t="str">
            <v>DIPUTACIÓ. PLA EXTRAORDINARI</v>
          </cell>
          <cell r="E104">
            <v>47015.73</v>
          </cell>
          <cell r="F104">
            <v>0</v>
          </cell>
          <cell r="G104">
            <v>-1</v>
          </cell>
        </row>
        <row r="105">
          <cell r="A105" t="str">
            <v>4</v>
          </cell>
          <cell r="C105" t="str">
            <v>46301</v>
          </cell>
          <cell r="D105" t="str">
            <v>MANCOMUNITAT. DESPESES PERSONAL ADSCRIT</v>
          </cell>
          <cell r="E105">
            <v>8760</v>
          </cell>
          <cell r="F105">
            <v>8760</v>
          </cell>
          <cell r="G105">
            <v>0</v>
          </cell>
        </row>
        <row r="106">
          <cell r="A106" t="str">
            <v>4</v>
          </cell>
          <cell r="C106" t="str">
            <v>46500</v>
          </cell>
          <cell r="D106" t="str">
            <v>CONSELL COMARCAL. SUBVENCIONS</v>
          </cell>
          <cell r="E106">
            <v>1000</v>
          </cell>
          <cell r="F106">
            <v>1000</v>
          </cell>
          <cell r="G106">
            <v>0</v>
          </cell>
        </row>
        <row r="107">
          <cell r="A107" t="str">
            <v>4</v>
          </cell>
          <cell r="C107" t="str">
            <v>46501</v>
          </cell>
          <cell r="D107" t="str">
            <v>CONSELL COMARCAL. SAD</v>
          </cell>
          <cell r="E107">
            <v>10000</v>
          </cell>
          <cell r="F107">
            <v>10000</v>
          </cell>
          <cell r="G107">
            <v>0</v>
          </cell>
        </row>
        <row r="108">
          <cell r="A108" t="str">
            <v>4</v>
          </cell>
          <cell r="C108" t="str">
            <v>46502</v>
          </cell>
          <cell r="D108" t="str">
            <v>CONSELL COMARCAL. PERSONAL EBASP</v>
          </cell>
          <cell r="E108">
            <v>35000</v>
          </cell>
          <cell r="F108">
            <v>35000</v>
          </cell>
          <cell r="G108">
            <v>0</v>
          </cell>
        </row>
        <row r="109">
          <cell r="A109" t="str">
            <v>4</v>
          </cell>
          <cell r="C109" t="str">
            <v>46503</v>
          </cell>
          <cell r="D109" t="str">
            <v>CONSELL COMARCAL.RETORN VALORITZACIÓ SELECTIVA</v>
          </cell>
          <cell r="E109">
            <v>0</v>
          </cell>
          <cell r="F109">
            <v>0</v>
          </cell>
          <cell r="G109">
            <v>0</v>
          </cell>
        </row>
        <row r="110">
          <cell r="A110" t="str">
            <v>4</v>
          </cell>
          <cell r="C110" t="str">
            <v>46504</v>
          </cell>
          <cell r="D110" t="str">
            <v>CONSELL COMARCAL. BEQUES MENJADOR ESCOLAR</v>
          </cell>
          <cell r="E110">
            <v>20000</v>
          </cell>
          <cell r="F110">
            <v>20000</v>
          </cell>
          <cell r="G110">
            <v>0</v>
          </cell>
        </row>
        <row r="111">
          <cell r="A111" t="str">
            <v>4</v>
          </cell>
          <cell r="C111" t="str">
            <v>46506</v>
          </cell>
          <cell r="D111" t="str">
            <v>CONSELL COMARCAL. LLEI DEPENDÈNCIA</v>
          </cell>
          <cell r="E111">
            <v>30000</v>
          </cell>
          <cell r="F111">
            <v>30000</v>
          </cell>
          <cell r="G111">
            <v>0</v>
          </cell>
        </row>
        <row r="112">
          <cell r="A112" t="str">
            <v>4</v>
          </cell>
          <cell r="C112" t="str">
            <v>46700</v>
          </cell>
          <cell r="D112" t="str">
            <v>CONSORCI PARC SERRALADA LITORAL</v>
          </cell>
          <cell r="E112">
            <v>4000</v>
          </cell>
          <cell r="F112">
            <v>4000</v>
          </cell>
          <cell r="G112">
            <v>0</v>
          </cell>
        </row>
        <row r="113">
          <cell r="A113" t="str">
            <v>4</v>
          </cell>
          <cell r="C113" t="str">
            <v>46701</v>
          </cell>
          <cell r="D113" t="str">
            <v>AMTU</v>
          </cell>
          <cell r="E113">
            <v>30000</v>
          </cell>
          <cell r="F113">
            <v>30000</v>
          </cell>
          <cell r="G113">
            <v>0</v>
          </cell>
        </row>
        <row r="114">
          <cell r="A114" t="str">
            <v>4</v>
          </cell>
          <cell r="C114">
            <v>46702</v>
          </cell>
          <cell r="D114" t="str">
            <v>CONSORCI DE PROMOCIÓ ENOTURÍSTICA DEL TERRITORI DO ALELLA</v>
          </cell>
          <cell r="E114">
            <v>6600</v>
          </cell>
          <cell r="F114">
            <v>6986.31</v>
          </cell>
          <cell r="G114">
            <v>5.853181818181824E-2</v>
          </cell>
        </row>
        <row r="115">
          <cell r="A115" t="str">
            <v>4</v>
          </cell>
          <cell r="C115">
            <v>49100</v>
          </cell>
          <cell r="D115" t="str">
            <v>FONS EUROPEUS PECT</v>
          </cell>
          <cell r="E115">
            <v>15000</v>
          </cell>
          <cell r="F115">
            <v>15000</v>
          </cell>
          <cell r="G115">
            <v>0</v>
          </cell>
        </row>
        <row r="116">
          <cell r="A116" t="str">
            <v>4</v>
          </cell>
          <cell r="C116" t="str">
            <v>47000</v>
          </cell>
          <cell r="D116" t="str">
            <v>INGRESSOS EXTERIORS D'EMPRESES PRIVADES</v>
          </cell>
          <cell r="E116">
            <v>4000</v>
          </cell>
          <cell r="F116">
            <v>4000</v>
          </cell>
          <cell r="G116">
            <v>0</v>
          </cell>
        </row>
        <row r="117">
          <cell r="A117" t="str">
            <v>4</v>
          </cell>
          <cell r="C117" t="str">
            <v>47001</v>
          </cell>
          <cell r="D117" t="str">
            <v>APORTACIONS CONCERTS D'ESTIU</v>
          </cell>
          <cell r="E117">
            <v>15000</v>
          </cell>
          <cell r="F117">
            <v>15000</v>
          </cell>
          <cell r="G117">
            <v>0</v>
          </cell>
        </row>
        <row r="118">
          <cell r="A118" t="str">
            <v>4</v>
          </cell>
          <cell r="C118">
            <v>47003</v>
          </cell>
          <cell r="D118" t="str">
            <v>VALORITZACIÓ FRACCIONS RESIDUS</v>
          </cell>
          <cell r="E118">
            <v>116000</v>
          </cell>
          <cell r="F118">
            <v>116000</v>
          </cell>
          <cell r="G118">
            <v>0</v>
          </cell>
        </row>
        <row r="119">
          <cell r="A119" t="str">
            <v>4</v>
          </cell>
          <cell r="C119" t="str">
            <v>48000</v>
          </cell>
          <cell r="D119" t="str">
            <v>INGRESSOS EXTERIORS. FAMÍLIES I INST. SENSE ÀNIM DE LUCRE</v>
          </cell>
          <cell r="E119">
            <v>1000</v>
          </cell>
          <cell r="F119">
            <v>1000</v>
          </cell>
          <cell r="G119">
            <v>0</v>
          </cell>
        </row>
        <row r="121">
          <cell r="C121" t="str">
            <v>TOTAL CAPÍTOL IV</v>
          </cell>
          <cell r="E121">
            <v>2811882.04</v>
          </cell>
          <cell r="F121">
            <v>2777286.67</v>
          </cell>
          <cell r="G121">
            <v>-1.2303279265584026E-2</v>
          </cell>
        </row>
        <row r="124">
          <cell r="C124" t="str">
            <v>CAPÍTOL V: INGRESSOS PATRIMONIALS</v>
          </cell>
          <cell r="E124" t="str">
            <v>Pressupost 2018</v>
          </cell>
          <cell r="F124" t="str">
            <v>Pressupost 2019</v>
          </cell>
          <cell r="G124" t="str">
            <v>Var. %</v>
          </cell>
        </row>
        <row r="126">
          <cell r="A126" t="str">
            <v>5</v>
          </cell>
          <cell r="C126" t="str">
            <v>52000</v>
          </cell>
          <cell r="D126" t="str">
            <v>INTERESSOS</v>
          </cell>
          <cell r="E126">
            <v>10000</v>
          </cell>
          <cell r="F126">
            <v>7500</v>
          </cell>
          <cell r="G126">
            <v>-0.25</v>
          </cell>
        </row>
        <row r="127">
          <cell r="A127" t="str">
            <v>5</v>
          </cell>
          <cell r="C127" t="str">
            <v>54900</v>
          </cell>
          <cell r="D127" t="str">
            <v>ARRENDAMENTS ESPORTIUS</v>
          </cell>
          <cell r="E127">
            <v>1000</v>
          </cell>
          <cell r="F127">
            <v>1000</v>
          </cell>
          <cell r="G127">
            <v>0</v>
          </cell>
        </row>
        <row r="128">
          <cell r="A128" t="str">
            <v>5</v>
          </cell>
          <cell r="C128" t="str">
            <v>54100</v>
          </cell>
          <cell r="D128" t="str">
            <v>ARRENDAMENT FINQUES URBANES</v>
          </cell>
          <cell r="E128">
            <v>6000</v>
          </cell>
          <cell r="F128">
            <v>12000</v>
          </cell>
          <cell r="G128">
            <v>1</v>
          </cell>
        </row>
        <row r="129">
          <cell r="A129" t="str">
            <v>5</v>
          </cell>
          <cell r="C129" t="str">
            <v>55001</v>
          </cell>
          <cell r="D129" t="str">
            <v>CÀNON SUBMINISTRAMENT AIGUA</v>
          </cell>
          <cell r="E129">
            <v>60000</v>
          </cell>
          <cell r="F129">
            <v>60000</v>
          </cell>
          <cell r="G129">
            <v>0</v>
          </cell>
        </row>
        <row r="130">
          <cell r="A130" t="str">
            <v>5</v>
          </cell>
          <cell r="C130" t="str">
            <v>55002</v>
          </cell>
          <cell r="D130" t="str">
            <v>CÀNON COMPLEX ESPORTIU</v>
          </cell>
          <cell r="E130">
            <v>15000</v>
          </cell>
          <cell r="F130">
            <v>20000</v>
          </cell>
          <cell r="G130">
            <v>0.33333333333333331</v>
          </cell>
        </row>
        <row r="131">
          <cell r="A131" t="str">
            <v>5</v>
          </cell>
          <cell r="C131">
            <v>55003</v>
          </cell>
          <cell r="D131" t="str">
            <v>CÀNON CEMENTIRI</v>
          </cell>
          <cell r="E131">
            <v>11000</v>
          </cell>
          <cell r="F131">
            <v>11000</v>
          </cell>
          <cell r="G131">
            <v>0</v>
          </cell>
        </row>
        <row r="133">
          <cell r="C133" t="str">
            <v>TOTAL CAPÍTOL V</v>
          </cell>
          <cell r="E133">
            <v>103000</v>
          </cell>
          <cell r="F133">
            <v>111500</v>
          </cell>
          <cell r="G133">
            <v>8.2524271844660199E-2</v>
          </cell>
        </row>
        <row r="135">
          <cell r="C135" t="str">
            <v>CAPÍTOL VII: TRANSFERÈNCIES DE CAPITAL</v>
          </cell>
          <cell r="E135" t="str">
            <v>Pressupost 2018</v>
          </cell>
          <cell r="F135" t="str">
            <v>Pressupost 2019</v>
          </cell>
          <cell r="G135" t="str">
            <v>Var. %</v>
          </cell>
        </row>
        <row r="137">
          <cell r="A137" t="str">
            <v>7</v>
          </cell>
          <cell r="C137" t="str">
            <v>76100</v>
          </cell>
          <cell r="D137" t="str">
            <v>SUBVENCIONS DIPUTACIÓ DE BARCELONA (MESES DE CONCERTACIÓ)</v>
          </cell>
          <cell r="E137">
            <v>405000</v>
          </cell>
          <cell r="F137">
            <v>0</v>
          </cell>
          <cell r="G137">
            <v>-1</v>
          </cell>
        </row>
        <row r="138">
          <cell r="A138" t="str">
            <v>7</v>
          </cell>
          <cell r="C138">
            <v>76104</v>
          </cell>
          <cell r="D138" t="str">
            <v>DIBA. MILLORA DE CAMINS LOCALS</v>
          </cell>
          <cell r="F138">
            <v>46597.98</v>
          </cell>
          <cell r="G138" t="str">
            <v>-</v>
          </cell>
        </row>
        <row r="139">
          <cell r="A139" t="str">
            <v>7</v>
          </cell>
          <cell r="C139">
            <v>76105</v>
          </cell>
          <cell r="D139" t="str">
            <v>DIBA. PROGRAMA COMPLEMENTARI SUPORT LOCAL</v>
          </cell>
          <cell r="F139">
            <v>123822.05</v>
          </cell>
          <cell r="G139" t="str">
            <v>-</v>
          </cell>
        </row>
        <row r="140">
          <cell r="A140" t="str">
            <v>7</v>
          </cell>
          <cell r="C140">
            <v>76106</v>
          </cell>
          <cell r="D140" t="str">
            <v>DIBA. PROGRAMA REFORMA I MILLORA EQUIPAMENTS (PAVELLÓ)</v>
          </cell>
          <cell r="F140">
            <v>50000</v>
          </cell>
          <cell r="G140" t="str">
            <v>-</v>
          </cell>
        </row>
        <row r="141">
          <cell r="A141" t="str">
            <v/>
          </cell>
        </row>
        <row r="142">
          <cell r="C142" t="str">
            <v>TOTAL CAPÍTOL VII</v>
          </cell>
          <cell r="E142">
            <v>405000</v>
          </cell>
          <cell r="F142">
            <v>220420.03</v>
          </cell>
          <cell r="G142">
            <v>-0.455753012345679</v>
          </cell>
        </row>
        <row r="144">
          <cell r="C144" t="str">
            <v>CAPÍTOL VIII: ACTIUS FINANCERS</v>
          </cell>
          <cell r="E144" t="str">
            <v>Pressupost 2018</v>
          </cell>
          <cell r="F144" t="str">
            <v>Pressupost 2019</v>
          </cell>
          <cell r="G144" t="str">
            <v>Var. %</v>
          </cell>
        </row>
        <row r="146">
          <cell r="A146" t="str">
            <v>8</v>
          </cell>
          <cell r="C146" t="str">
            <v>83000</v>
          </cell>
          <cell r="D146" t="str">
            <v>BESTRETES PERSONAL</v>
          </cell>
          <cell r="E146">
            <v>18000</v>
          </cell>
          <cell r="F146">
            <v>18000</v>
          </cell>
          <cell r="G146">
            <v>0</v>
          </cell>
        </row>
        <row r="148">
          <cell r="C148" t="str">
            <v>TOTAL CAPÍTOL VIII</v>
          </cell>
          <cell r="E148">
            <v>18000</v>
          </cell>
          <cell r="F148">
            <v>18000</v>
          </cell>
          <cell r="G148">
            <v>0</v>
          </cell>
        </row>
        <row r="150">
          <cell r="C150" t="str">
            <v>CAPÍTOL IX: PASSIUS FINANCERS</v>
          </cell>
          <cell r="E150" t="str">
            <v>Pressupost 2018</v>
          </cell>
          <cell r="F150" t="str">
            <v>Pressupost 2019</v>
          </cell>
          <cell r="G150" t="str">
            <v>Var. %</v>
          </cell>
        </row>
        <row r="152">
          <cell r="A152" t="str">
            <v>9</v>
          </cell>
          <cell r="C152">
            <v>91300</v>
          </cell>
          <cell r="D152" t="str">
            <v>PRÉSTECS REBUTS MIG/LLARG TERMINI</v>
          </cell>
          <cell r="E152">
            <v>1600000</v>
          </cell>
          <cell r="F152">
            <v>0</v>
          </cell>
          <cell r="G152">
            <v>-1</v>
          </cell>
        </row>
        <row r="154">
          <cell r="C154" t="str">
            <v>TOTAL CAPÍTOL IX</v>
          </cell>
          <cell r="E154">
            <v>1600000</v>
          </cell>
          <cell r="F154">
            <v>0</v>
          </cell>
          <cell r="G154">
            <v>-1</v>
          </cell>
        </row>
        <row r="157">
          <cell r="C157" t="str">
            <v>TOTAL PRESSUPOST D'INGRESSOS</v>
          </cell>
          <cell r="E157">
            <v>14021182.039999999</v>
          </cell>
          <cell r="F157">
            <v>13093206.699999999</v>
          </cell>
          <cell r="G157">
            <v>-6.618381655360063E-2</v>
          </cell>
        </row>
        <row r="158">
          <cell r="F158">
            <v>4.9999989569187164E-3</v>
          </cell>
        </row>
      </sheetData>
      <sheetData sheetId="8">
        <row r="10">
          <cell r="G10" t="str">
            <v>Pressupost 2018</v>
          </cell>
          <cell r="H10" t="str">
            <v>Pressupost 2019</v>
          </cell>
        </row>
        <row r="11">
          <cell r="B11" t="str">
            <v>1</v>
          </cell>
          <cell r="G11">
            <v>245400</v>
          </cell>
          <cell r="H11">
            <v>245400</v>
          </cell>
        </row>
        <row r="12">
          <cell r="B12" t="str">
            <v>1</v>
          </cell>
          <cell r="G12">
            <v>64360.18</v>
          </cell>
          <cell r="H12">
            <v>66921.009999999995</v>
          </cell>
        </row>
        <row r="13">
          <cell r="B13" t="str">
            <v>1</v>
          </cell>
          <cell r="G13">
            <v>29945.16</v>
          </cell>
          <cell r="H13">
            <v>31155.08</v>
          </cell>
        </row>
        <row r="14">
          <cell r="B14" t="str">
            <v>1</v>
          </cell>
          <cell r="G14">
            <v>26332.04</v>
          </cell>
          <cell r="H14">
            <v>27396.01</v>
          </cell>
        </row>
        <row r="15">
          <cell r="B15" t="str">
            <v>1</v>
          </cell>
          <cell r="G15">
            <v>40335.039999999994</v>
          </cell>
          <cell r="H15">
            <v>41964.71</v>
          </cell>
        </row>
        <row r="16">
          <cell r="B16" t="str">
            <v>1</v>
          </cell>
          <cell r="G16">
            <v>17094.36</v>
          </cell>
          <cell r="H16">
            <v>17784.96</v>
          </cell>
        </row>
        <row r="17">
          <cell r="B17" t="str">
            <v>1</v>
          </cell>
          <cell r="G17">
            <v>25012.339999999997</v>
          </cell>
          <cell r="H17">
            <v>25458.48</v>
          </cell>
        </row>
        <row r="18">
          <cell r="B18" t="str">
            <v>1</v>
          </cell>
          <cell r="G18">
            <v>58340.94</v>
          </cell>
          <cell r="H18">
            <v>60577.93</v>
          </cell>
        </row>
        <row r="19">
          <cell r="B19" t="str">
            <v>1</v>
          </cell>
          <cell r="G19">
            <v>127691.62000000002</v>
          </cell>
          <cell r="H19">
            <v>132849.56</v>
          </cell>
        </row>
        <row r="20">
          <cell r="B20" t="str">
            <v>1</v>
          </cell>
          <cell r="G20">
            <v>2000</v>
          </cell>
          <cell r="H20">
            <v>2000</v>
          </cell>
        </row>
        <row r="21">
          <cell r="B21" t="str">
            <v>1</v>
          </cell>
          <cell r="G21">
            <v>49424.179999999986</v>
          </cell>
          <cell r="H21">
            <v>51117.19</v>
          </cell>
        </row>
        <row r="22">
          <cell r="B22" t="str">
            <v>1</v>
          </cell>
          <cell r="G22">
            <v>30000</v>
          </cell>
          <cell r="H22">
            <v>50000</v>
          </cell>
        </row>
        <row r="23">
          <cell r="B23" t="str">
            <v>1</v>
          </cell>
          <cell r="G23">
            <v>41267.22</v>
          </cell>
          <cell r="H23">
            <v>42917.39</v>
          </cell>
        </row>
        <row r="24">
          <cell r="B24" t="str">
            <v>1</v>
          </cell>
          <cell r="G24">
            <v>2000</v>
          </cell>
          <cell r="H24">
            <v>2000</v>
          </cell>
        </row>
        <row r="25">
          <cell r="B25" t="str">
            <v>1</v>
          </cell>
          <cell r="G25">
            <v>45000</v>
          </cell>
          <cell r="H25">
            <v>45000</v>
          </cell>
        </row>
        <row r="26">
          <cell r="B26" t="str">
            <v>1</v>
          </cell>
          <cell r="G26">
            <v>79878.240000000005</v>
          </cell>
          <cell r="H26">
            <v>70796.639999999999</v>
          </cell>
        </row>
        <row r="27">
          <cell r="B27" t="str">
            <v>1</v>
          </cell>
          <cell r="G27">
            <v>123702.23999999999</v>
          </cell>
          <cell r="H27">
            <v>130520.15</v>
          </cell>
        </row>
        <row r="28">
          <cell r="B28" t="str">
            <v>1</v>
          </cell>
          <cell r="G28">
            <v>10000</v>
          </cell>
          <cell r="H28">
            <v>10000</v>
          </cell>
        </row>
        <row r="29">
          <cell r="B29" t="str">
            <v>1</v>
          </cell>
          <cell r="G29">
            <v>14000</v>
          </cell>
          <cell r="H29">
            <v>14000</v>
          </cell>
        </row>
        <row r="30">
          <cell r="B30" t="str">
            <v>1</v>
          </cell>
          <cell r="G30">
            <v>29000</v>
          </cell>
          <cell r="H30">
            <v>29000</v>
          </cell>
        </row>
        <row r="31">
          <cell r="B31" t="str">
            <v>2</v>
          </cell>
          <cell r="G31">
            <v>16000</v>
          </cell>
          <cell r="H31">
            <v>29000</v>
          </cell>
        </row>
        <row r="32">
          <cell r="B32" t="str">
            <v>2</v>
          </cell>
          <cell r="G32">
            <v>62500</v>
          </cell>
          <cell r="H32">
            <v>62500</v>
          </cell>
        </row>
        <row r="33">
          <cell r="B33" t="str">
            <v>2</v>
          </cell>
          <cell r="G33">
            <v>0</v>
          </cell>
          <cell r="H33">
            <v>0</v>
          </cell>
        </row>
        <row r="34">
          <cell r="B34" t="str">
            <v>2</v>
          </cell>
          <cell r="G34">
            <v>12500</v>
          </cell>
          <cell r="H34">
            <v>12500</v>
          </cell>
        </row>
        <row r="35">
          <cell r="B35" t="str">
            <v>2</v>
          </cell>
          <cell r="G35">
            <v>12500</v>
          </cell>
          <cell r="H35">
            <v>12500</v>
          </cell>
        </row>
        <row r="36">
          <cell r="B36" t="str">
            <v>2</v>
          </cell>
          <cell r="G36">
            <v>15000</v>
          </cell>
          <cell r="H36">
            <v>15000</v>
          </cell>
        </row>
        <row r="37">
          <cell r="B37" t="str">
            <v>2</v>
          </cell>
          <cell r="G37">
            <v>10000</v>
          </cell>
          <cell r="H37">
            <v>6000</v>
          </cell>
        </row>
        <row r="38">
          <cell r="B38" t="str">
            <v>2</v>
          </cell>
          <cell r="G38">
            <v>15000</v>
          </cell>
          <cell r="H38">
            <v>15000</v>
          </cell>
        </row>
        <row r="39">
          <cell r="B39" t="str">
            <v>2</v>
          </cell>
          <cell r="G39">
            <v>4000</v>
          </cell>
          <cell r="H39">
            <v>4000</v>
          </cell>
        </row>
        <row r="40">
          <cell r="B40" t="str">
            <v>2</v>
          </cell>
          <cell r="G40">
            <v>13000</v>
          </cell>
          <cell r="H40">
            <v>14000</v>
          </cell>
        </row>
        <row r="41">
          <cell r="B41" t="str">
            <v>2</v>
          </cell>
          <cell r="G41">
            <v>13000</v>
          </cell>
          <cell r="H41">
            <v>17000</v>
          </cell>
        </row>
        <row r="42">
          <cell r="B42" t="str">
            <v>2</v>
          </cell>
          <cell r="G42">
            <v>32917.019999999997</v>
          </cell>
          <cell r="H42">
            <v>32917.019999999997</v>
          </cell>
        </row>
        <row r="43">
          <cell r="B43" t="str">
            <v>2</v>
          </cell>
          <cell r="G43">
            <v>6000</v>
          </cell>
          <cell r="H43">
            <v>6000</v>
          </cell>
        </row>
        <row r="44">
          <cell r="B44" t="str">
            <v>2</v>
          </cell>
          <cell r="G44">
            <v>60000</v>
          </cell>
          <cell r="H44">
            <v>60000</v>
          </cell>
        </row>
        <row r="45">
          <cell r="B45" t="str">
            <v>2</v>
          </cell>
          <cell r="G45">
            <v>15000</v>
          </cell>
          <cell r="H45">
            <v>15000</v>
          </cell>
        </row>
        <row r="46">
          <cell r="B46" t="str">
            <v>2</v>
          </cell>
          <cell r="G46">
            <v>5000</v>
          </cell>
          <cell r="H46">
            <v>5000</v>
          </cell>
        </row>
        <row r="47">
          <cell r="B47" t="str">
            <v>2</v>
          </cell>
          <cell r="G47">
            <v>15000</v>
          </cell>
          <cell r="H47">
            <v>15000</v>
          </cell>
        </row>
        <row r="48">
          <cell r="B48" t="str">
            <v>2</v>
          </cell>
          <cell r="G48">
            <v>21054</v>
          </cell>
          <cell r="H48">
            <v>21054</v>
          </cell>
        </row>
        <row r="49">
          <cell r="B49" t="str">
            <v>2</v>
          </cell>
          <cell r="G49">
            <v>16000</v>
          </cell>
          <cell r="H49">
            <v>16000</v>
          </cell>
        </row>
        <row r="50">
          <cell r="B50" t="str">
            <v>2</v>
          </cell>
          <cell r="G50">
            <v>9000</v>
          </cell>
          <cell r="H50">
            <v>11000</v>
          </cell>
        </row>
        <row r="51">
          <cell r="B51" t="str">
            <v>2</v>
          </cell>
          <cell r="G51">
            <v>1500</v>
          </cell>
          <cell r="H51">
            <v>1500</v>
          </cell>
        </row>
        <row r="52">
          <cell r="B52" t="str">
            <v>2</v>
          </cell>
          <cell r="G52">
            <v>2500</v>
          </cell>
          <cell r="H52">
            <v>4000</v>
          </cell>
        </row>
        <row r="53">
          <cell r="B53" t="str">
            <v>4</v>
          </cell>
          <cell r="G53">
            <v>4050</v>
          </cell>
          <cell r="H53">
            <v>4500</v>
          </cell>
        </row>
        <row r="54">
          <cell r="B54" t="str">
            <v>4</v>
          </cell>
          <cell r="G54">
            <v>5200</v>
          </cell>
          <cell r="H54">
            <v>5200</v>
          </cell>
        </row>
        <row r="55">
          <cell r="B55" t="str">
            <v>4</v>
          </cell>
          <cell r="G55">
            <v>5000</v>
          </cell>
          <cell r="H55">
            <v>5000</v>
          </cell>
        </row>
        <row r="56">
          <cell r="B56" t="str">
            <v>4</v>
          </cell>
          <cell r="G56">
            <v>1000</v>
          </cell>
          <cell r="H56">
            <v>1000</v>
          </cell>
        </row>
        <row r="57">
          <cell r="B57" t="str">
            <v>6</v>
          </cell>
          <cell r="G57">
            <v>0</v>
          </cell>
          <cell r="H57">
            <v>0</v>
          </cell>
        </row>
        <row r="58">
          <cell r="B58" t="str">
            <v>8</v>
          </cell>
          <cell r="G58">
            <v>18000</v>
          </cell>
          <cell r="H58">
            <v>18000</v>
          </cell>
        </row>
        <row r="59">
          <cell r="G59">
            <v>1451504.5799999998</v>
          </cell>
          <cell r="H59">
            <v>1505530.13</v>
          </cell>
        </row>
        <row r="63">
          <cell r="G63" t="str">
            <v>Pressupost 2018</v>
          </cell>
          <cell r="H63" t="str">
            <v>Pressupost 2019</v>
          </cell>
        </row>
        <row r="64">
          <cell r="B64" t="str">
            <v>1</v>
          </cell>
          <cell r="G64">
            <v>211758.95999999993</v>
          </cell>
          <cell r="H64">
            <v>220314.72</v>
          </cell>
        </row>
        <row r="65">
          <cell r="B65" t="str">
            <v>1</v>
          </cell>
          <cell r="G65">
            <v>0</v>
          </cell>
          <cell r="H65">
            <v>0</v>
          </cell>
        </row>
        <row r="66">
          <cell r="B66" t="str">
            <v>1</v>
          </cell>
          <cell r="G66">
            <v>36161.1</v>
          </cell>
          <cell r="H66">
            <v>36813.599999999999</v>
          </cell>
        </row>
        <row r="67">
          <cell r="B67" t="str">
            <v>1</v>
          </cell>
          <cell r="G67">
            <v>99009.679999999964</v>
          </cell>
          <cell r="H67">
            <v>102889.35</v>
          </cell>
        </row>
        <row r="68">
          <cell r="B68" t="str">
            <v>1</v>
          </cell>
          <cell r="G68">
            <v>354015.18000000005</v>
          </cell>
          <cell r="H68">
            <v>368315.18</v>
          </cell>
        </row>
        <row r="69">
          <cell r="B69" t="str">
            <v>1</v>
          </cell>
          <cell r="G69">
            <v>21849.659999999996</v>
          </cell>
          <cell r="H69">
            <v>22696.79</v>
          </cell>
        </row>
        <row r="70">
          <cell r="B70" t="str">
            <v>1</v>
          </cell>
          <cell r="G70">
            <v>5000</v>
          </cell>
          <cell r="H70">
            <v>5000</v>
          </cell>
        </row>
        <row r="71">
          <cell r="B71" t="str">
            <v>1</v>
          </cell>
          <cell r="G71">
            <v>208156.2</v>
          </cell>
          <cell r="H71">
            <v>214171.59</v>
          </cell>
        </row>
        <row r="72">
          <cell r="B72" t="str">
            <v>2</v>
          </cell>
          <cell r="G72">
            <v>6429.48</v>
          </cell>
          <cell r="H72">
            <v>8900</v>
          </cell>
        </row>
        <row r="73">
          <cell r="B73" t="str">
            <v>2</v>
          </cell>
          <cell r="G73">
            <v>30000</v>
          </cell>
          <cell r="H73">
            <v>27500</v>
          </cell>
        </row>
        <row r="74">
          <cell r="B74" t="str">
            <v>2</v>
          </cell>
          <cell r="G74">
            <v>4000</v>
          </cell>
          <cell r="H74">
            <v>2000</v>
          </cell>
        </row>
        <row r="75">
          <cell r="B75" t="str">
            <v>2</v>
          </cell>
          <cell r="G75">
            <v>0</v>
          </cell>
          <cell r="H75">
            <v>0</v>
          </cell>
        </row>
        <row r="76">
          <cell r="B76" t="str">
            <v>2</v>
          </cell>
          <cell r="G76">
            <v>8000</v>
          </cell>
          <cell r="H76">
            <v>10000</v>
          </cell>
        </row>
        <row r="77">
          <cell r="B77" t="str">
            <v>2</v>
          </cell>
          <cell r="G77">
            <v>4000</v>
          </cell>
          <cell r="H77">
            <v>3000</v>
          </cell>
        </row>
        <row r="78">
          <cell r="B78" t="str">
            <v>2</v>
          </cell>
          <cell r="G78">
            <v>1400</v>
          </cell>
          <cell r="H78">
            <v>1400</v>
          </cell>
        </row>
        <row r="79">
          <cell r="B79" t="str">
            <v>2</v>
          </cell>
          <cell r="G79">
            <v>9000</v>
          </cell>
          <cell r="H79">
            <v>9000</v>
          </cell>
        </row>
        <row r="80">
          <cell r="B80" t="str">
            <v>2</v>
          </cell>
          <cell r="G80">
            <v>3000</v>
          </cell>
          <cell r="H80">
            <v>1000</v>
          </cell>
        </row>
        <row r="81">
          <cell r="B81" t="str">
            <v>2</v>
          </cell>
          <cell r="G81">
            <v>3000</v>
          </cell>
          <cell r="H81">
            <v>3000</v>
          </cell>
        </row>
        <row r="82">
          <cell r="B82" t="str">
            <v>2</v>
          </cell>
          <cell r="G82" t="str">
            <v>-</v>
          </cell>
          <cell r="H82" t="str">
            <v>-</v>
          </cell>
        </row>
        <row r="83">
          <cell r="B83" t="str">
            <v>2</v>
          </cell>
          <cell r="G83">
            <v>3000</v>
          </cell>
          <cell r="H83">
            <v>3000</v>
          </cell>
        </row>
        <row r="84">
          <cell r="B84" t="str">
            <v>2</v>
          </cell>
          <cell r="G84">
            <v>1000</v>
          </cell>
          <cell r="H84">
            <v>1000</v>
          </cell>
        </row>
        <row r="85">
          <cell r="B85" t="str">
            <v>4</v>
          </cell>
          <cell r="G85">
            <v>1500</v>
          </cell>
          <cell r="H85">
            <v>1500</v>
          </cell>
        </row>
        <row r="86">
          <cell r="B86" t="str">
            <v>6</v>
          </cell>
          <cell r="G86">
            <v>0</v>
          </cell>
          <cell r="H86">
            <v>0</v>
          </cell>
        </row>
        <row r="87">
          <cell r="B87" t="str">
            <v>6</v>
          </cell>
          <cell r="G87">
            <v>6000</v>
          </cell>
          <cell r="H87">
            <v>5000</v>
          </cell>
        </row>
        <row r="88">
          <cell r="G88">
            <v>1016280.26</v>
          </cell>
          <cell r="H88">
            <v>1046501.2300000001</v>
          </cell>
        </row>
        <row r="92">
          <cell r="G92" t="str">
            <v>Pressupost 2018</v>
          </cell>
          <cell r="H92" t="str">
            <v>Pressupost 2019</v>
          </cell>
        </row>
        <row r="93">
          <cell r="B93" t="str">
            <v>1</v>
          </cell>
          <cell r="G93">
            <v>167315.45999999996</v>
          </cell>
          <cell r="H93">
            <v>175230.34</v>
          </cell>
        </row>
        <row r="94">
          <cell r="B94" t="str">
            <v>1</v>
          </cell>
          <cell r="G94">
            <v>0</v>
          </cell>
          <cell r="H94">
            <v>0</v>
          </cell>
        </row>
        <row r="95">
          <cell r="B95" t="str">
            <v>1</v>
          </cell>
          <cell r="G95">
            <v>224045.97999999995</v>
          </cell>
          <cell r="H95">
            <v>239284.77</v>
          </cell>
        </row>
        <row r="96">
          <cell r="B96" t="str">
            <v>1</v>
          </cell>
          <cell r="G96">
            <v>0</v>
          </cell>
          <cell r="H96">
            <v>0</v>
          </cell>
        </row>
        <row r="97">
          <cell r="B97" t="str">
            <v>1</v>
          </cell>
          <cell r="G97">
            <v>9380</v>
          </cell>
          <cell r="H97">
            <v>9380</v>
          </cell>
        </row>
        <row r="98">
          <cell r="B98" t="str">
            <v>1</v>
          </cell>
          <cell r="G98">
            <v>136074.00000000003</v>
          </cell>
          <cell r="H98">
            <v>149792.92000000001</v>
          </cell>
        </row>
        <row r="99">
          <cell r="B99" t="str">
            <v>2</v>
          </cell>
          <cell r="G99">
            <v>1000</v>
          </cell>
          <cell r="H99">
            <v>1000</v>
          </cell>
        </row>
        <row r="100">
          <cell r="B100" t="str">
            <v>2</v>
          </cell>
          <cell r="G100">
            <v>148000</v>
          </cell>
          <cell r="H100">
            <v>150000</v>
          </cell>
        </row>
        <row r="101">
          <cell r="B101" t="str">
            <v>2</v>
          </cell>
          <cell r="G101">
            <v>245000</v>
          </cell>
          <cell r="H101">
            <v>275000</v>
          </cell>
        </row>
        <row r="102">
          <cell r="B102" t="str">
            <v>2</v>
          </cell>
          <cell r="G102">
            <v>142000</v>
          </cell>
          <cell r="H102">
            <v>132000</v>
          </cell>
        </row>
        <row r="103">
          <cell r="B103" t="str">
            <v>2</v>
          </cell>
          <cell r="G103">
            <v>16000</v>
          </cell>
          <cell r="H103">
            <v>26000</v>
          </cell>
        </row>
        <row r="104">
          <cell r="B104" t="str">
            <v>2</v>
          </cell>
          <cell r="G104">
            <v>1500</v>
          </cell>
          <cell r="H104">
            <v>1500</v>
          </cell>
        </row>
        <row r="105">
          <cell r="B105" t="str">
            <v>2</v>
          </cell>
          <cell r="G105">
            <v>2500</v>
          </cell>
          <cell r="H105">
            <v>2500</v>
          </cell>
        </row>
        <row r="106">
          <cell r="B106" t="str">
            <v>2</v>
          </cell>
          <cell r="G106">
            <v>40000</v>
          </cell>
          <cell r="H106">
            <v>40000</v>
          </cell>
        </row>
        <row r="107">
          <cell r="B107" t="str">
            <v>2</v>
          </cell>
          <cell r="G107">
            <v>110500</v>
          </cell>
          <cell r="H107">
            <v>110500</v>
          </cell>
        </row>
        <row r="108">
          <cell r="B108" t="str">
            <v>2</v>
          </cell>
          <cell r="G108">
            <v>18000</v>
          </cell>
          <cell r="H108">
            <v>18000</v>
          </cell>
        </row>
        <row r="109">
          <cell r="B109" t="str">
            <v>2</v>
          </cell>
          <cell r="G109">
            <v>380000</v>
          </cell>
          <cell r="H109">
            <v>380000</v>
          </cell>
        </row>
        <row r="110">
          <cell r="B110" t="str">
            <v>2</v>
          </cell>
          <cell r="G110">
            <v>30000</v>
          </cell>
          <cell r="H110">
            <v>30000</v>
          </cell>
        </row>
        <row r="111">
          <cell r="B111" t="str">
            <v>2</v>
          </cell>
          <cell r="G111">
            <v>54000</v>
          </cell>
          <cell r="H111">
            <v>54000</v>
          </cell>
        </row>
        <row r="112">
          <cell r="B112" t="str">
            <v>2</v>
          </cell>
          <cell r="G112">
            <v>26000</v>
          </cell>
          <cell r="H112">
            <v>26000</v>
          </cell>
        </row>
        <row r="113">
          <cell r="B113" t="str">
            <v>2</v>
          </cell>
          <cell r="G113">
            <v>11000</v>
          </cell>
          <cell r="H113">
            <v>11000</v>
          </cell>
        </row>
        <row r="114">
          <cell r="B114" t="str">
            <v>2</v>
          </cell>
          <cell r="G114">
            <v>54000</v>
          </cell>
          <cell r="H114">
            <v>54000</v>
          </cell>
        </row>
        <row r="115">
          <cell r="B115" t="str">
            <v>2</v>
          </cell>
          <cell r="G115">
            <v>333000</v>
          </cell>
          <cell r="H115">
            <v>350173.23499999999</v>
          </cell>
        </row>
        <row r="116">
          <cell r="B116" t="str">
            <v>2</v>
          </cell>
          <cell r="G116">
            <v>326500</v>
          </cell>
          <cell r="H116">
            <v>401857.39</v>
          </cell>
        </row>
        <row r="117">
          <cell r="B117" t="str">
            <v>2</v>
          </cell>
          <cell r="G117">
            <v>4500</v>
          </cell>
          <cell r="H117">
            <v>4500</v>
          </cell>
        </row>
        <row r="118">
          <cell r="B118" t="str">
            <v>2</v>
          </cell>
          <cell r="G118">
            <v>8059</v>
          </cell>
          <cell r="H118">
            <v>8059</v>
          </cell>
        </row>
        <row r="119">
          <cell r="B119" t="str">
            <v>2</v>
          </cell>
          <cell r="G119">
            <v>45000</v>
          </cell>
          <cell r="H119">
            <v>45000</v>
          </cell>
        </row>
        <row r="120">
          <cell r="B120" t="str">
            <v>4</v>
          </cell>
          <cell r="G120">
            <v>9000</v>
          </cell>
          <cell r="H120">
            <v>9000</v>
          </cell>
        </row>
        <row r="121">
          <cell r="B121" t="str">
            <v>6</v>
          </cell>
          <cell r="G121">
            <v>3000</v>
          </cell>
          <cell r="H121">
            <v>3000</v>
          </cell>
        </row>
        <row r="122">
          <cell r="B122" t="str">
            <v>6</v>
          </cell>
          <cell r="G122">
            <v>0</v>
          </cell>
          <cell r="H122">
            <v>0</v>
          </cell>
        </row>
        <row r="123">
          <cell r="B123" t="str">
            <v>6</v>
          </cell>
          <cell r="G123">
            <v>8000</v>
          </cell>
          <cell r="H123">
            <v>8000</v>
          </cell>
        </row>
        <row r="124">
          <cell r="B124" t="str">
            <v>6</v>
          </cell>
          <cell r="G124">
            <v>6000</v>
          </cell>
          <cell r="H124">
            <v>6000</v>
          </cell>
        </row>
        <row r="125">
          <cell r="G125">
            <v>2559374.44</v>
          </cell>
          <cell r="H125">
            <v>2720777.6550000003</v>
          </cell>
        </row>
        <row r="129">
          <cell r="G129" t="str">
            <v>Pressupost 2018</v>
          </cell>
          <cell r="H129" t="str">
            <v>Pressupost 2019</v>
          </cell>
        </row>
        <row r="130">
          <cell r="B130" t="str">
            <v>1</v>
          </cell>
          <cell r="G130">
            <v>31802.359999999997</v>
          </cell>
          <cell r="H130">
            <v>33000.82</v>
          </cell>
        </row>
        <row r="131">
          <cell r="B131" t="str">
            <v>1</v>
          </cell>
          <cell r="G131">
            <v>9882.9600000000009</v>
          </cell>
          <cell r="H131">
            <v>10438.98</v>
          </cell>
        </row>
        <row r="132">
          <cell r="B132" t="str">
            <v>2</v>
          </cell>
          <cell r="G132">
            <v>800</v>
          </cell>
          <cell r="H132">
            <v>800</v>
          </cell>
        </row>
        <row r="133">
          <cell r="B133" t="str">
            <v>2</v>
          </cell>
          <cell r="G133">
            <v>7000</v>
          </cell>
          <cell r="H133">
            <v>8500</v>
          </cell>
        </row>
        <row r="134">
          <cell r="B134" t="str">
            <v>2</v>
          </cell>
          <cell r="G134">
            <v>0</v>
          </cell>
          <cell r="H134">
            <v>0</v>
          </cell>
        </row>
        <row r="135">
          <cell r="B135" t="str">
            <v>2</v>
          </cell>
          <cell r="G135">
            <v>23500</v>
          </cell>
          <cell r="H135">
            <v>26886.04</v>
          </cell>
        </row>
        <row r="136">
          <cell r="G136">
            <v>72985.320000000007</v>
          </cell>
          <cell r="H136">
            <v>79625.84</v>
          </cell>
        </row>
        <row r="140">
          <cell r="G140" t="str">
            <v>Pressupost 2018</v>
          </cell>
          <cell r="H140" t="str">
            <v>Pressupost 2019</v>
          </cell>
        </row>
        <row r="141">
          <cell r="B141" t="str">
            <v>1</v>
          </cell>
          <cell r="G141">
            <v>44917.740000000005</v>
          </cell>
          <cell r="H141">
            <v>46732.63</v>
          </cell>
        </row>
        <row r="142">
          <cell r="B142" t="str">
            <v>1</v>
          </cell>
          <cell r="G142">
            <v>30251.279999999995</v>
          </cell>
          <cell r="H142">
            <v>31473.53</v>
          </cell>
        </row>
        <row r="143">
          <cell r="B143" t="str">
            <v>1</v>
          </cell>
          <cell r="G143">
            <v>4820.6399999999994</v>
          </cell>
          <cell r="H143">
            <v>4906.88</v>
          </cell>
        </row>
        <row r="144">
          <cell r="B144" t="str">
            <v>1</v>
          </cell>
          <cell r="G144">
            <v>39915.96</v>
          </cell>
          <cell r="H144">
            <v>41408.14</v>
          </cell>
        </row>
        <row r="145">
          <cell r="B145" t="str">
            <v>1</v>
          </cell>
          <cell r="G145">
            <v>83747.58</v>
          </cell>
          <cell r="H145">
            <v>87130.46</v>
          </cell>
        </row>
        <row r="146">
          <cell r="B146" t="str">
            <v>1</v>
          </cell>
          <cell r="G146">
            <v>55400.399999999994</v>
          </cell>
          <cell r="H146">
            <v>58557.36</v>
          </cell>
        </row>
        <row r="147">
          <cell r="B147" t="str">
            <v>2</v>
          </cell>
          <cell r="G147">
            <v>140000</v>
          </cell>
          <cell r="H147">
            <v>160000</v>
          </cell>
        </row>
        <row r="148">
          <cell r="B148" t="str">
            <v>2</v>
          </cell>
          <cell r="G148">
            <v>0</v>
          </cell>
          <cell r="H148">
            <v>0</v>
          </cell>
        </row>
        <row r="149">
          <cell r="B149" t="str">
            <v>3</v>
          </cell>
          <cell r="G149">
            <v>90000</v>
          </cell>
          <cell r="H149">
            <v>38286.149999999994</v>
          </cell>
        </row>
        <row r="150">
          <cell r="B150" t="str">
            <v>3</v>
          </cell>
          <cell r="G150">
            <v>1000</v>
          </cell>
          <cell r="H150">
            <v>1000</v>
          </cell>
        </row>
        <row r="151">
          <cell r="B151" t="str">
            <v>3</v>
          </cell>
          <cell r="G151">
            <v>1000</v>
          </cell>
          <cell r="H151">
            <v>1000</v>
          </cell>
        </row>
        <row r="152">
          <cell r="B152" t="str">
            <v>3</v>
          </cell>
          <cell r="G152">
            <v>4000</v>
          </cell>
          <cell r="H152">
            <v>4000</v>
          </cell>
        </row>
        <row r="153">
          <cell r="B153" t="str">
            <v>4</v>
          </cell>
          <cell r="G153">
            <v>18000</v>
          </cell>
          <cell r="H153">
            <v>18000</v>
          </cell>
        </row>
        <row r="154">
          <cell r="B154" t="str">
            <v>5</v>
          </cell>
          <cell r="G154">
            <v>235000</v>
          </cell>
          <cell r="H154">
            <v>435000</v>
          </cell>
        </row>
        <row r="155">
          <cell r="B155" t="str">
            <v>9</v>
          </cell>
          <cell r="G155">
            <v>358500</v>
          </cell>
          <cell r="H155">
            <v>377894.64</v>
          </cell>
        </row>
        <row r="156">
          <cell r="G156">
            <v>1106553.6000000001</v>
          </cell>
          <cell r="H156">
            <v>1305389.79</v>
          </cell>
        </row>
        <row r="160">
          <cell r="G160" t="str">
            <v>Pressupost 2018</v>
          </cell>
          <cell r="H160" t="str">
            <v>Pressupost 2019</v>
          </cell>
        </row>
        <row r="161">
          <cell r="B161" t="str">
            <v>1</v>
          </cell>
          <cell r="G161">
            <v>14972.58</v>
          </cell>
          <cell r="H161">
            <v>15577.54</v>
          </cell>
        </row>
        <row r="162">
          <cell r="B162" t="str">
            <v>1</v>
          </cell>
          <cell r="G162">
            <v>4031.5800000000004</v>
          </cell>
          <cell r="H162">
            <v>4102.9799999999996</v>
          </cell>
        </row>
        <row r="163">
          <cell r="B163" t="str">
            <v>1</v>
          </cell>
          <cell r="G163">
            <v>9971.5</v>
          </cell>
          <cell r="H163">
            <v>10374.51</v>
          </cell>
        </row>
        <row r="164">
          <cell r="B164" t="str">
            <v>1</v>
          </cell>
          <cell r="G164">
            <v>27812.54</v>
          </cell>
          <cell r="H164">
            <v>28935.99</v>
          </cell>
        </row>
        <row r="165">
          <cell r="B165" t="str">
            <v>1</v>
          </cell>
          <cell r="G165">
            <v>54867.599999999991</v>
          </cell>
          <cell r="H165">
            <v>57012.08</v>
          </cell>
        </row>
        <row r="166">
          <cell r="B166" t="str">
            <v>1</v>
          </cell>
          <cell r="G166">
            <v>28946.880000000001</v>
          </cell>
          <cell r="H166">
            <v>27981.89</v>
          </cell>
        </row>
        <row r="167">
          <cell r="B167" t="str">
            <v>2</v>
          </cell>
          <cell r="G167">
            <v>2000</v>
          </cell>
          <cell r="H167">
            <v>2000</v>
          </cell>
        </row>
        <row r="168">
          <cell r="B168" t="str">
            <v>2</v>
          </cell>
          <cell r="G168">
            <v>45000</v>
          </cell>
          <cell r="H168">
            <v>40656</v>
          </cell>
        </row>
        <row r="169">
          <cell r="B169" t="str">
            <v>2</v>
          </cell>
          <cell r="G169">
            <v>10000</v>
          </cell>
          <cell r="H169">
            <v>8712</v>
          </cell>
        </row>
        <row r="170">
          <cell r="B170" t="str">
            <v>2</v>
          </cell>
          <cell r="G170">
            <v>12000</v>
          </cell>
          <cell r="H170">
            <v>0</v>
          </cell>
        </row>
        <row r="171">
          <cell r="B171" t="str">
            <v>6</v>
          </cell>
          <cell r="G171">
            <v>182500</v>
          </cell>
          <cell r="H171">
            <v>0</v>
          </cell>
        </row>
        <row r="172">
          <cell r="B172" t="str">
            <v>2</v>
          </cell>
          <cell r="G172">
            <v>8000</v>
          </cell>
          <cell r="H172">
            <v>18000</v>
          </cell>
        </row>
        <row r="173">
          <cell r="G173">
            <v>400102.68</v>
          </cell>
          <cell r="H173">
            <v>213352.99</v>
          </cell>
        </row>
        <row r="177">
          <cell r="G177" t="str">
            <v>Pressupost 2018</v>
          </cell>
          <cell r="H177" t="str">
            <v>Pressupost 2019</v>
          </cell>
        </row>
        <row r="178">
          <cell r="B178" t="str">
            <v>1</v>
          </cell>
          <cell r="G178">
            <v>0</v>
          </cell>
          <cell r="H178">
            <v>0</v>
          </cell>
        </row>
        <row r="179">
          <cell r="B179" t="str">
            <v>1</v>
          </cell>
          <cell r="G179">
            <v>8547.18</v>
          </cell>
          <cell r="H179">
            <v>8892.48</v>
          </cell>
        </row>
        <row r="180">
          <cell r="B180" t="str">
            <v>1</v>
          </cell>
          <cell r="G180">
            <v>0</v>
          </cell>
          <cell r="H180">
            <v>0</v>
          </cell>
        </row>
        <row r="181">
          <cell r="B181" t="str">
            <v>1</v>
          </cell>
          <cell r="G181">
            <v>3393.6000000000004</v>
          </cell>
          <cell r="H181">
            <v>3530.79</v>
          </cell>
        </row>
        <row r="182">
          <cell r="B182" t="str">
            <v>1</v>
          </cell>
          <cell r="G182">
            <v>8309.6999999999989</v>
          </cell>
          <cell r="H182">
            <v>8645.36</v>
          </cell>
        </row>
        <row r="183">
          <cell r="B183" t="str">
            <v>1</v>
          </cell>
          <cell r="G183">
            <v>30042.959999999999</v>
          </cell>
          <cell r="H183">
            <v>31210.28</v>
          </cell>
        </row>
        <row r="184">
          <cell r="B184" t="str">
            <v>1</v>
          </cell>
          <cell r="G184">
            <v>4380</v>
          </cell>
          <cell r="H184">
            <v>4380</v>
          </cell>
        </row>
        <row r="185">
          <cell r="B185" t="str">
            <v>1</v>
          </cell>
          <cell r="G185">
            <v>15220.079999999998</v>
          </cell>
          <cell r="H185">
            <v>16087.44</v>
          </cell>
        </row>
        <row r="186">
          <cell r="B186" t="str">
            <v>2</v>
          </cell>
          <cell r="G186">
            <v>15100</v>
          </cell>
          <cell r="H186">
            <v>5100</v>
          </cell>
        </row>
        <row r="187">
          <cell r="B187" t="str">
            <v>2</v>
          </cell>
          <cell r="G187">
            <v>10000</v>
          </cell>
          <cell r="H187">
            <v>20000</v>
          </cell>
        </row>
        <row r="188">
          <cell r="B188" t="str">
            <v>2</v>
          </cell>
          <cell r="G188">
            <v>561018.69999999995</v>
          </cell>
          <cell r="H188">
            <v>561018.69999999995</v>
          </cell>
        </row>
        <row r="189">
          <cell r="B189" t="str">
            <v>2</v>
          </cell>
          <cell r="G189">
            <v>320000</v>
          </cell>
          <cell r="H189">
            <v>320000</v>
          </cell>
        </row>
        <row r="190">
          <cell r="B190" t="str">
            <v>2</v>
          </cell>
          <cell r="G190">
            <v>20000</v>
          </cell>
          <cell r="H190">
            <v>35000</v>
          </cell>
        </row>
        <row r="191">
          <cell r="B191" t="str">
            <v>2</v>
          </cell>
          <cell r="G191">
            <v>6000</v>
          </cell>
          <cell r="H191">
            <v>4000</v>
          </cell>
        </row>
        <row r="192">
          <cell r="B192" t="str">
            <v>2</v>
          </cell>
          <cell r="G192">
            <v>400</v>
          </cell>
          <cell r="H192">
            <v>400</v>
          </cell>
        </row>
        <row r="193">
          <cell r="B193" t="str">
            <v>2</v>
          </cell>
          <cell r="G193">
            <v>54000</v>
          </cell>
          <cell r="H193">
            <v>45000</v>
          </cell>
        </row>
        <row r="194">
          <cell r="B194" t="str">
            <v>4</v>
          </cell>
          <cell r="G194">
            <v>83646.649999999994</v>
          </cell>
          <cell r="H194">
            <v>83646.649999999994</v>
          </cell>
        </row>
        <row r="195">
          <cell r="B195" t="str">
            <v>4</v>
          </cell>
          <cell r="G195">
            <v>1000</v>
          </cell>
          <cell r="H195">
            <v>1000</v>
          </cell>
        </row>
        <row r="196">
          <cell r="B196" t="str">
            <v>4</v>
          </cell>
          <cell r="G196">
            <v>13000</v>
          </cell>
          <cell r="H196">
            <v>13000</v>
          </cell>
        </row>
        <row r="197">
          <cell r="B197" t="str">
            <v>4</v>
          </cell>
          <cell r="G197">
            <v>11000</v>
          </cell>
          <cell r="H197">
            <v>12000</v>
          </cell>
        </row>
        <row r="198">
          <cell r="B198" t="str">
            <v>4</v>
          </cell>
          <cell r="G198">
            <v>20000</v>
          </cell>
          <cell r="H198">
            <v>20000</v>
          </cell>
        </row>
        <row r="199">
          <cell r="B199" t="str">
            <v>4</v>
          </cell>
          <cell r="G199">
            <v>5000</v>
          </cell>
          <cell r="H199">
            <v>5000</v>
          </cell>
        </row>
        <row r="200">
          <cell r="B200" t="str">
            <v>6</v>
          </cell>
          <cell r="G200">
            <v>2000</v>
          </cell>
          <cell r="H200">
            <v>2000</v>
          </cell>
        </row>
        <row r="201">
          <cell r="G201">
            <v>1192058.8699999999</v>
          </cell>
          <cell r="H201">
            <v>1199911.6999999997</v>
          </cell>
        </row>
        <row r="205">
          <cell r="G205" t="str">
            <v>Pressupost 2018</v>
          </cell>
          <cell r="H205" t="str">
            <v>Pressupost 2019</v>
          </cell>
        </row>
        <row r="206">
          <cell r="B206" t="str">
            <v>1</v>
          </cell>
          <cell r="G206">
            <v>67916.22</v>
          </cell>
          <cell r="H206">
            <v>70312.7</v>
          </cell>
        </row>
        <row r="207">
          <cell r="B207" t="str">
            <v>1</v>
          </cell>
          <cell r="G207">
            <v>21154.2</v>
          </cell>
          <cell r="H207">
            <v>21878.48</v>
          </cell>
        </row>
        <row r="208">
          <cell r="B208" t="str">
            <v>2</v>
          </cell>
          <cell r="G208">
            <v>2500</v>
          </cell>
          <cell r="H208">
            <v>2500</v>
          </cell>
        </row>
        <row r="209">
          <cell r="B209" t="str">
            <v>2</v>
          </cell>
          <cell r="G209">
            <v>34000</v>
          </cell>
          <cell r="H209">
            <v>34000</v>
          </cell>
        </row>
        <row r="210">
          <cell r="B210" t="str">
            <v>2</v>
          </cell>
          <cell r="G210">
            <v>3500</v>
          </cell>
          <cell r="H210">
            <v>0</v>
          </cell>
        </row>
        <row r="211">
          <cell r="B211" t="str">
            <v>2</v>
          </cell>
          <cell r="G211">
            <v>12600</v>
          </cell>
          <cell r="H211">
            <v>12600</v>
          </cell>
        </row>
        <row r="212">
          <cell r="B212" t="str">
            <v>2</v>
          </cell>
          <cell r="G212">
            <v>44100</v>
          </cell>
          <cell r="H212">
            <v>43100</v>
          </cell>
        </row>
        <row r="213">
          <cell r="B213" t="str">
            <v>2</v>
          </cell>
          <cell r="G213">
            <v>128000</v>
          </cell>
          <cell r="H213">
            <v>140000</v>
          </cell>
        </row>
        <row r="214">
          <cell r="B214" t="str">
            <v>2</v>
          </cell>
          <cell r="G214">
            <v>124600</v>
          </cell>
          <cell r="H214">
            <v>132186</v>
          </cell>
        </row>
        <row r="215">
          <cell r="B215" t="str">
            <v>4</v>
          </cell>
          <cell r="G215">
            <v>0</v>
          </cell>
          <cell r="H215">
            <v>4800</v>
          </cell>
        </row>
        <row r="216">
          <cell r="B216" t="str">
            <v>4</v>
          </cell>
          <cell r="G216">
            <v>220</v>
          </cell>
          <cell r="H216">
            <v>220</v>
          </cell>
        </row>
        <row r="217">
          <cell r="B217" t="str">
            <v>4</v>
          </cell>
          <cell r="G217">
            <v>12700</v>
          </cell>
          <cell r="H217">
            <v>12700</v>
          </cell>
        </row>
        <row r="218">
          <cell r="B218" t="str">
            <v>4</v>
          </cell>
          <cell r="G218">
            <v>6350</v>
          </cell>
          <cell r="H218">
            <v>6350</v>
          </cell>
        </row>
        <row r="219">
          <cell r="B219" t="str">
            <v>4</v>
          </cell>
          <cell r="G219">
            <v>9550</v>
          </cell>
          <cell r="H219">
            <v>9550</v>
          </cell>
        </row>
        <row r="220">
          <cell r="B220" t="str">
            <v>4</v>
          </cell>
          <cell r="G220">
            <v>7000</v>
          </cell>
          <cell r="H220">
            <v>5500</v>
          </cell>
        </row>
        <row r="221">
          <cell r="B221" t="str">
            <v>4</v>
          </cell>
          <cell r="G221">
            <v>19110</v>
          </cell>
          <cell r="H221">
            <v>19110</v>
          </cell>
        </row>
        <row r="222">
          <cell r="B222" t="str">
            <v>4</v>
          </cell>
          <cell r="G222">
            <v>7875</v>
          </cell>
          <cell r="H222">
            <v>7875</v>
          </cell>
        </row>
        <row r="223">
          <cell r="B223" t="str">
            <v>4</v>
          </cell>
          <cell r="G223">
            <v>525</v>
          </cell>
          <cell r="H223">
            <v>525</v>
          </cell>
        </row>
        <row r="224">
          <cell r="G224">
            <v>501700.42</v>
          </cell>
          <cell r="H224">
            <v>523207.18</v>
          </cell>
        </row>
        <row r="228">
          <cell r="G228" t="str">
            <v>Pressupost 2018</v>
          </cell>
          <cell r="H228" t="str">
            <v>Pressupost 2019</v>
          </cell>
        </row>
        <row r="229">
          <cell r="B229" t="str">
            <v>1</v>
          </cell>
          <cell r="G229">
            <v>102822.04000000001</v>
          </cell>
          <cell r="H229">
            <v>98426.41</v>
          </cell>
        </row>
        <row r="230">
          <cell r="B230" t="str">
            <v>1</v>
          </cell>
          <cell r="G230">
            <v>102834.33999999998</v>
          </cell>
          <cell r="H230">
            <v>136348.20000000001</v>
          </cell>
        </row>
        <row r="231">
          <cell r="B231" t="str">
            <v>1</v>
          </cell>
          <cell r="G231">
            <v>65731.680000000008</v>
          </cell>
          <cell r="H231">
            <v>72677.7</v>
          </cell>
        </row>
        <row r="232">
          <cell r="B232" t="str">
            <v>2</v>
          </cell>
          <cell r="G232">
            <v>10000</v>
          </cell>
          <cell r="H232">
            <v>10000</v>
          </cell>
        </row>
        <row r="233">
          <cell r="B233" t="str">
            <v>2</v>
          </cell>
          <cell r="G233">
            <v>15000</v>
          </cell>
          <cell r="H233">
            <v>15000</v>
          </cell>
        </row>
        <row r="234">
          <cell r="B234" t="str">
            <v>2</v>
          </cell>
          <cell r="G234">
            <v>300000</v>
          </cell>
          <cell r="H234">
            <v>300000</v>
          </cell>
        </row>
        <row r="235">
          <cell r="B235" t="str">
            <v>2</v>
          </cell>
          <cell r="G235">
            <v>30000</v>
          </cell>
          <cell r="H235">
            <v>30000</v>
          </cell>
        </row>
        <row r="236">
          <cell r="B236" t="str">
            <v>2</v>
          </cell>
          <cell r="G236">
            <v>6000</v>
          </cell>
          <cell r="H236">
            <v>6000</v>
          </cell>
        </row>
        <row r="237">
          <cell r="B237" t="str">
            <v>2</v>
          </cell>
          <cell r="G237">
            <v>67000</v>
          </cell>
          <cell r="H237">
            <v>67000</v>
          </cell>
        </row>
        <row r="238">
          <cell r="B238" t="str">
            <v>2</v>
          </cell>
          <cell r="G238">
            <v>135000</v>
          </cell>
          <cell r="H238">
            <v>135000</v>
          </cell>
        </row>
        <row r="239">
          <cell r="B239" t="str">
            <v>2</v>
          </cell>
          <cell r="G239">
            <v>4500</v>
          </cell>
          <cell r="H239">
            <v>4500</v>
          </cell>
        </row>
        <row r="240">
          <cell r="B240" t="str">
            <v>2</v>
          </cell>
          <cell r="G240">
            <v>16000</v>
          </cell>
          <cell r="H240">
            <v>16000</v>
          </cell>
        </row>
        <row r="241">
          <cell r="B241" t="str">
            <v>2</v>
          </cell>
          <cell r="G241">
            <v>4000</v>
          </cell>
          <cell r="H241">
            <v>4000</v>
          </cell>
        </row>
        <row r="242">
          <cell r="B242" t="str">
            <v>2</v>
          </cell>
          <cell r="G242">
            <v>39321.980000000003</v>
          </cell>
          <cell r="H242">
            <v>35500</v>
          </cell>
        </row>
        <row r="243">
          <cell r="B243" t="str">
            <v>2</v>
          </cell>
          <cell r="G243">
            <v>3000</v>
          </cell>
          <cell r="H243">
            <v>3000</v>
          </cell>
        </row>
        <row r="244">
          <cell r="B244" t="str">
            <v>4</v>
          </cell>
          <cell r="G244">
            <v>0</v>
          </cell>
          <cell r="H244">
            <v>3000</v>
          </cell>
        </row>
        <row r="245">
          <cell r="B245" t="str">
            <v>4</v>
          </cell>
          <cell r="G245">
            <v>2000</v>
          </cell>
          <cell r="H245">
            <v>2000</v>
          </cell>
        </row>
        <row r="246">
          <cell r="B246" t="str">
            <v>6</v>
          </cell>
          <cell r="G246">
            <v>8000</v>
          </cell>
          <cell r="H246">
            <v>6000</v>
          </cell>
        </row>
        <row r="247">
          <cell r="G247">
            <v>911210.04</v>
          </cell>
          <cell r="H247">
            <v>944452.31</v>
          </cell>
        </row>
        <row r="251">
          <cell r="G251" t="str">
            <v>Pressupost 2018</v>
          </cell>
          <cell r="H251" t="str">
            <v>Pressupost 2019</v>
          </cell>
        </row>
        <row r="252">
          <cell r="B252" t="str">
            <v>2</v>
          </cell>
          <cell r="G252">
            <v>2000</v>
          </cell>
          <cell r="H252">
            <v>500</v>
          </cell>
        </row>
        <row r="253">
          <cell r="B253" t="str">
            <v>2</v>
          </cell>
          <cell r="G253">
            <v>23000</v>
          </cell>
          <cell r="H253">
            <v>18000</v>
          </cell>
        </row>
        <row r="254">
          <cell r="B254" t="str">
            <v>2</v>
          </cell>
          <cell r="G254">
            <v>133000</v>
          </cell>
          <cell r="H254">
            <v>133000</v>
          </cell>
        </row>
        <row r="255">
          <cell r="B255" t="str">
            <v>4</v>
          </cell>
          <cell r="G255">
            <v>750</v>
          </cell>
          <cell r="H255">
            <v>750</v>
          </cell>
        </row>
        <row r="256">
          <cell r="B256" t="str">
            <v>2</v>
          </cell>
          <cell r="G256">
            <v>7330</v>
          </cell>
          <cell r="H256">
            <v>0</v>
          </cell>
        </row>
        <row r="257">
          <cell r="B257" t="str">
            <v>2</v>
          </cell>
          <cell r="G257">
            <v>72100</v>
          </cell>
          <cell r="H257">
            <v>29100</v>
          </cell>
        </row>
        <row r="258">
          <cell r="B258" t="str">
            <v>4</v>
          </cell>
          <cell r="G258">
            <v>60200</v>
          </cell>
          <cell r="H258">
            <v>100200</v>
          </cell>
        </row>
        <row r="259">
          <cell r="B259" t="str">
            <v>4</v>
          </cell>
          <cell r="G259">
            <v>1800</v>
          </cell>
          <cell r="H259">
            <v>1800</v>
          </cell>
        </row>
        <row r="260">
          <cell r="B260" t="str">
            <v>4</v>
          </cell>
          <cell r="G260">
            <v>2020</v>
          </cell>
          <cell r="H260">
            <v>1925</v>
          </cell>
        </row>
        <row r="261">
          <cell r="G261">
            <v>302200</v>
          </cell>
          <cell r="H261">
            <v>285275</v>
          </cell>
        </row>
        <row r="264">
          <cell r="G264" t="str">
            <v>Pressupost 2018</v>
          </cell>
          <cell r="H264" t="str">
            <v>Pressupost 2019</v>
          </cell>
        </row>
        <row r="265">
          <cell r="B265" t="str">
            <v>1</v>
          </cell>
          <cell r="G265">
            <v>0</v>
          </cell>
          <cell r="H265">
            <v>0</v>
          </cell>
        </row>
        <row r="266">
          <cell r="B266" t="str">
            <v>1</v>
          </cell>
          <cell r="G266">
            <v>0</v>
          </cell>
          <cell r="H266">
            <v>0</v>
          </cell>
        </row>
        <row r="267">
          <cell r="B267" t="str">
            <v>1</v>
          </cell>
          <cell r="G267">
            <v>0</v>
          </cell>
          <cell r="H267">
            <v>0</v>
          </cell>
        </row>
        <row r="268">
          <cell r="B268" t="str">
            <v>2</v>
          </cell>
          <cell r="G268">
            <v>15700</v>
          </cell>
          <cell r="H268">
            <v>11600</v>
          </cell>
        </row>
        <row r="269">
          <cell r="B269" t="str">
            <v>2</v>
          </cell>
          <cell r="G269">
            <v>22000</v>
          </cell>
          <cell r="H269">
            <v>17500</v>
          </cell>
        </row>
        <row r="270">
          <cell r="B270" t="str">
            <v>2</v>
          </cell>
          <cell r="G270">
            <v>8000</v>
          </cell>
          <cell r="H270">
            <v>3500</v>
          </cell>
        </row>
        <row r="271">
          <cell r="B271" t="str">
            <v>2</v>
          </cell>
          <cell r="G271">
            <v>10000</v>
          </cell>
          <cell r="H271">
            <v>8000</v>
          </cell>
        </row>
        <row r="272">
          <cell r="B272" t="str">
            <v>2</v>
          </cell>
          <cell r="G272">
            <v>255920.98</v>
          </cell>
          <cell r="H272">
            <v>161757.20000000001</v>
          </cell>
        </row>
        <row r="273">
          <cell r="B273" t="str">
            <v>2</v>
          </cell>
          <cell r="G273">
            <v>16600</v>
          </cell>
          <cell r="H273">
            <v>21100</v>
          </cell>
        </row>
        <row r="274">
          <cell r="B274" t="str">
            <v>4</v>
          </cell>
          <cell r="G274">
            <v>500</v>
          </cell>
          <cell r="H274">
            <v>0</v>
          </cell>
        </row>
        <row r="275">
          <cell r="B275" t="str">
            <v>6</v>
          </cell>
          <cell r="G275">
            <v>600</v>
          </cell>
          <cell r="H275">
            <v>600</v>
          </cell>
        </row>
        <row r="276">
          <cell r="B276" t="str">
            <v>6</v>
          </cell>
          <cell r="G276">
            <v>1000</v>
          </cell>
          <cell r="H276">
            <v>500</v>
          </cell>
        </row>
        <row r="277">
          <cell r="G277">
            <v>330320.98</v>
          </cell>
          <cell r="H277">
            <v>224557.2</v>
          </cell>
        </row>
        <row r="281">
          <cell r="G281" t="str">
            <v>Pressupost 2018</v>
          </cell>
          <cell r="H281" t="str">
            <v>Pressupost 2019</v>
          </cell>
        </row>
        <row r="282">
          <cell r="B282" t="str">
            <v>1</v>
          </cell>
          <cell r="G282">
            <v>0</v>
          </cell>
          <cell r="H282">
            <v>0</v>
          </cell>
        </row>
        <row r="283">
          <cell r="B283" t="str">
            <v>1</v>
          </cell>
          <cell r="G283">
            <v>8547.18</v>
          </cell>
          <cell r="H283">
            <v>8892.48</v>
          </cell>
        </row>
        <row r="284">
          <cell r="B284" t="str">
            <v>1</v>
          </cell>
          <cell r="G284">
            <v>2554.1999999999998</v>
          </cell>
          <cell r="H284">
            <v>2600.4</v>
          </cell>
        </row>
        <row r="285">
          <cell r="B285" t="str">
            <v>1</v>
          </cell>
          <cell r="G285">
            <v>3714.34</v>
          </cell>
          <cell r="H285">
            <v>3864.48</v>
          </cell>
        </row>
        <row r="286">
          <cell r="B286" t="str">
            <v>1</v>
          </cell>
          <cell r="G286">
            <v>9389.380000000001</v>
          </cell>
          <cell r="H286">
            <v>9716.86</v>
          </cell>
        </row>
        <row r="287">
          <cell r="B287" t="str">
            <v>1</v>
          </cell>
          <cell r="G287">
            <v>0</v>
          </cell>
          <cell r="H287">
            <v>0</v>
          </cell>
        </row>
        <row r="288">
          <cell r="B288" t="str">
            <v>1</v>
          </cell>
          <cell r="G288">
            <v>155521.68</v>
          </cell>
          <cell r="H288">
            <v>126854.47</v>
          </cell>
        </row>
        <row r="289">
          <cell r="B289" t="str">
            <v>1</v>
          </cell>
          <cell r="G289">
            <v>61632.6</v>
          </cell>
          <cell r="H289">
            <v>46650.16</v>
          </cell>
        </row>
        <row r="290">
          <cell r="B290" t="str">
            <v>2</v>
          </cell>
          <cell r="G290">
            <v>4800</v>
          </cell>
          <cell r="H290">
            <v>4800</v>
          </cell>
        </row>
        <row r="291">
          <cell r="B291" t="str">
            <v>2</v>
          </cell>
          <cell r="G291">
            <v>39500</v>
          </cell>
          <cell r="H291">
            <v>28000</v>
          </cell>
        </row>
        <row r="292">
          <cell r="B292" t="str">
            <v>2</v>
          </cell>
          <cell r="G292">
            <v>2000</v>
          </cell>
          <cell r="H292">
            <v>6900</v>
          </cell>
        </row>
        <row r="293">
          <cell r="B293" t="str">
            <v>2</v>
          </cell>
          <cell r="G293">
            <v>264122</v>
          </cell>
          <cell r="H293">
            <v>264122</v>
          </cell>
        </row>
        <row r="294">
          <cell r="B294" t="str">
            <v>2</v>
          </cell>
          <cell r="G294">
            <v>19000</v>
          </cell>
          <cell r="H294">
            <v>23111</v>
          </cell>
        </row>
        <row r="295">
          <cell r="B295" t="str">
            <v>4</v>
          </cell>
          <cell r="G295">
            <v>141000</v>
          </cell>
          <cell r="H295">
            <v>160000</v>
          </cell>
        </row>
        <row r="296">
          <cell r="B296" t="str">
            <v>4</v>
          </cell>
          <cell r="G296">
            <v>15000</v>
          </cell>
          <cell r="H296">
            <v>15000</v>
          </cell>
        </row>
        <row r="297">
          <cell r="B297" t="str">
            <v>4</v>
          </cell>
          <cell r="G297">
            <v>10000</v>
          </cell>
          <cell r="H297">
            <v>10000</v>
          </cell>
        </row>
        <row r="298">
          <cell r="B298" t="str">
            <v>4</v>
          </cell>
          <cell r="G298">
            <v>4000</v>
          </cell>
          <cell r="H298">
            <v>4000</v>
          </cell>
        </row>
        <row r="299">
          <cell r="B299" t="str">
            <v>4</v>
          </cell>
          <cell r="G299">
            <v>19000</v>
          </cell>
          <cell r="H299">
            <v>0</v>
          </cell>
        </row>
        <row r="300">
          <cell r="G300">
            <v>759781.38</v>
          </cell>
          <cell r="H300">
            <v>714511.85</v>
          </cell>
        </row>
        <row r="304">
          <cell r="G304" t="str">
            <v>Pressupost 2018</v>
          </cell>
          <cell r="H304" t="str">
            <v>Pressupost 2019</v>
          </cell>
        </row>
        <row r="305">
          <cell r="B305" t="str">
            <v>2</v>
          </cell>
          <cell r="G305">
            <v>500</v>
          </cell>
          <cell r="H305">
            <v>500</v>
          </cell>
        </row>
        <row r="306">
          <cell r="B306" t="str">
            <v>2</v>
          </cell>
          <cell r="G306">
            <v>12000</v>
          </cell>
          <cell r="H306">
            <v>12000</v>
          </cell>
        </row>
        <row r="307">
          <cell r="B307" t="str">
            <v>2</v>
          </cell>
          <cell r="G307">
            <v>10000</v>
          </cell>
          <cell r="H307">
            <v>10000</v>
          </cell>
        </row>
        <row r="308">
          <cell r="B308" t="str">
            <v>2</v>
          </cell>
          <cell r="G308">
            <v>16000</v>
          </cell>
          <cell r="H308">
            <v>16000</v>
          </cell>
        </row>
        <row r="309">
          <cell r="B309" t="str">
            <v>2</v>
          </cell>
          <cell r="G309">
            <v>265000</v>
          </cell>
          <cell r="H309">
            <v>265000</v>
          </cell>
        </row>
        <row r="310">
          <cell r="B310" t="str">
            <v>4</v>
          </cell>
          <cell r="G310">
            <v>11850</v>
          </cell>
          <cell r="H310">
            <v>1850</v>
          </cell>
        </row>
        <row r="311">
          <cell r="B311" t="str">
            <v>6</v>
          </cell>
          <cell r="G311">
            <v>1000</v>
          </cell>
          <cell r="H311">
            <v>1000</v>
          </cell>
        </row>
        <row r="312">
          <cell r="B312" t="str">
            <v>6</v>
          </cell>
          <cell r="G312">
            <v>12000</v>
          </cell>
          <cell r="H312">
            <v>12000</v>
          </cell>
        </row>
        <row r="313">
          <cell r="G313">
            <v>328350</v>
          </cell>
          <cell r="H313">
            <v>318350</v>
          </cell>
        </row>
        <row r="317">
          <cell r="G317" t="str">
            <v>Pressupost 2018</v>
          </cell>
          <cell r="H317" t="str">
            <v>Pressupost 2019</v>
          </cell>
        </row>
        <row r="318">
          <cell r="B318" t="str">
            <v>1</v>
          </cell>
          <cell r="G318">
            <v>55599.859999999993</v>
          </cell>
          <cell r="H318">
            <v>57780.69</v>
          </cell>
        </row>
        <row r="319">
          <cell r="B319" t="str">
            <v>1</v>
          </cell>
          <cell r="G319">
            <v>17257.559999999998</v>
          </cell>
          <cell r="H319">
            <v>18073.14</v>
          </cell>
        </row>
        <row r="320">
          <cell r="B320" t="str">
            <v>2</v>
          </cell>
          <cell r="G320">
            <v>16000</v>
          </cell>
          <cell r="H320">
            <v>17000</v>
          </cell>
        </row>
        <row r="321">
          <cell r="B321" t="str">
            <v>2</v>
          </cell>
          <cell r="G321">
            <v>18000</v>
          </cell>
          <cell r="H321">
            <v>18000</v>
          </cell>
        </row>
        <row r="322">
          <cell r="B322" t="str">
            <v>2</v>
          </cell>
          <cell r="G322">
            <v>13000</v>
          </cell>
          <cell r="H322">
            <v>18000</v>
          </cell>
        </row>
        <row r="323">
          <cell r="B323" t="str">
            <v>2</v>
          </cell>
          <cell r="G323">
            <v>28000</v>
          </cell>
          <cell r="H323">
            <v>28000</v>
          </cell>
        </row>
        <row r="324">
          <cell r="B324" t="str">
            <v>2</v>
          </cell>
          <cell r="G324">
            <v>3000</v>
          </cell>
          <cell r="H324">
            <v>500</v>
          </cell>
        </row>
        <row r="325">
          <cell r="B325" t="str">
            <v>2</v>
          </cell>
          <cell r="G325">
            <v>10000</v>
          </cell>
          <cell r="H325">
            <v>5000</v>
          </cell>
        </row>
        <row r="326">
          <cell r="B326" t="str">
            <v>4</v>
          </cell>
          <cell r="G326">
            <v>10000</v>
          </cell>
          <cell r="H326">
            <v>10000</v>
          </cell>
        </row>
        <row r="327">
          <cell r="G327">
            <v>170857.41999999998</v>
          </cell>
          <cell r="H327">
            <v>172353.83000000002</v>
          </cell>
        </row>
        <row r="331">
          <cell r="G331" t="str">
            <v>Pressupost 2018</v>
          </cell>
          <cell r="H331" t="str">
            <v>Pressupost 2019</v>
          </cell>
        </row>
        <row r="332">
          <cell r="B332" t="str">
            <v>2</v>
          </cell>
          <cell r="G332">
            <v>11600</v>
          </cell>
          <cell r="H332">
            <v>5000</v>
          </cell>
        </row>
        <row r="333">
          <cell r="B333" t="str">
            <v>2</v>
          </cell>
          <cell r="G333">
            <v>64000</v>
          </cell>
          <cell r="H333">
            <v>57100</v>
          </cell>
        </row>
        <row r="334">
          <cell r="B334" t="str">
            <v>2</v>
          </cell>
          <cell r="H334">
            <v>10000</v>
          </cell>
        </row>
        <row r="335">
          <cell r="B335" t="str">
            <v>4</v>
          </cell>
          <cell r="G335">
            <v>6000</v>
          </cell>
          <cell r="H335">
            <v>6000</v>
          </cell>
        </row>
        <row r="336">
          <cell r="B336" t="str">
            <v>4</v>
          </cell>
          <cell r="G336">
            <v>600</v>
          </cell>
          <cell r="H336">
            <v>600</v>
          </cell>
        </row>
        <row r="337">
          <cell r="B337" t="str">
            <v>4</v>
          </cell>
          <cell r="G337">
            <v>3500</v>
          </cell>
          <cell r="H337">
            <v>1500</v>
          </cell>
        </row>
        <row r="338">
          <cell r="G338">
            <v>85700</v>
          </cell>
          <cell r="H338">
            <v>80200</v>
          </cell>
        </row>
        <row r="342">
          <cell r="G342" t="str">
            <v>Pressupost 2018</v>
          </cell>
          <cell r="H342" t="str">
            <v>Pressupost 2019</v>
          </cell>
        </row>
        <row r="343">
          <cell r="B343" t="str">
            <v>2</v>
          </cell>
          <cell r="G343">
            <v>8050</v>
          </cell>
          <cell r="H343">
            <v>8050</v>
          </cell>
        </row>
        <row r="344">
          <cell r="B344" t="str">
            <v>4</v>
          </cell>
          <cell r="G344">
            <v>3600</v>
          </cell>
          <cell r="H344">
            <v>3600</v>
          </cell>
        </row>
        <row r="345">
          <cell r="B345" t="str">
            <v>4</v>
          </cell>
          <cell r="G345">
            <v>41500</v>
          </cell>
          <cell r="H345">
            <v>41500</v>
          </cell>
        </row>
        <row r="346">
          <cell r="B346" t="str">
            <v>4</v>
          </cell>
          <cell r="G346">
            <v>875</v>
          </cell>
          <cell r="H346">
            <v>875</v>
          </cell>
        </row>
        <row r="347">
          <cell r="G347">
            <v>54025</v>
          </cell>
          <cell r="H347">
            <v>54025</v>
          </cell>
        </row>
        <row r="351">
          <cell r="G351" t="str">
            <v>Pressupost 2018</v>
          </cell>
          <cell r="H351" t="str">
            <v>Pressupost 2019</v>
          </cell>
        </row>
        <row r="352">
          <cell r="B352" t="str">
            <v>1</v>
          </cell>
          <cell r="G352">
            <v>27659.46</v>
          </cell>
          <cell r="H352">
            <v>28710.55</v>
          </cell>
        </row>
        <row r="353">
          <cell r="B353" t="str">
            <v>1</v>
          </cell>
          <cell r="G353">
            <v>8726.52</v>
          </cell>
          <cell r="H353">
            <v>9079.02</v>
          </cell>
        </row>
        <row r="354">
          <cell r="B354" t="str">
            <v>2</v>
          </cell>
          <cell r="G354">
            <v>3000</v>
          </cell>
          <cell r="H354">
            <v>3000</v>
          </cell>
        </row>
        <row r="355">
          <cell r="B355" t="str">
            <v>2</v>
          </cell>
          <cell r="H355">
            <v>1000</v>
          </cell>
        </row>
        <row r="356">
          <cell r="B356" t="str">
            <v>2</v>
          </cell>
          <cell r="G356">
            <v>8000</v>
          </cell>
          <cell r="H356">
            <v>8000</v>
          </cell>
        </row>
        <row r="357">
          <cell r="B357" t="str">
            <v>2</v>
          </cell>
          <cell r="G357">
            <v>23000</v>
          </cell>
          <cell r="H357">
            <v>18000</v>
          </cell>
        </row>
        <row r="358">
          <cell r="B358" t="str">
            <v>2</v>
          </cell>
          <cell r="G358">
            <v>2000</v>
          </cell>
          <cell r="H358">
            <v>2000</v>
          </cell>
        </row>
        <row r="359">
          <cell r="B359" t="str">
            <v>2</v>
          </cell>
          <cell r="G359">
            <v>60000</v>
          </cell>
          <cell r="H359">
            <v>62000</v>
          </cell>
        </row>
        <row r="360">
          <cell r="B360" t="str">
            <v>2</v>
          </cell>
          <cell r="G360">
            <v>131000</v>
          </cell>
          <cell r="H360">
            <v>131000</v>
          </cell>
        </row>
        <row r="361">
          <cell r="B361" t="str">
            <v>6</v>
          </cell>
          <cell r="G361">
            <v>3000</v>
          </cell>
          <cell r="H361">
            <v>3000</v>
          </cell>
        </row>
        <row r="362">
          <cell r="G362">
            <v>266385.98</v>
          </cell>
          <cell r="H362">
            <v>265789.57</v>
          </cell>
        </row>
        <row r="366">
          <cell r="G366" t="str">
            <v>Pressupost 2018</v>
          </cell>
          <cell r="H366" t="str">
            <v>Pressupost 2019</v>
          </cell>
        </row>
        <row r="367">
          <cell r="B367" t="str">
            <v>2</v>
          </cell>
          <cell r="G367">
            <v>10000</v>
          </cell>
          <cell r="H367">
            <v>12000</v>
          </cell>
        </row>
        <row r="368">
          <cell r="B368" t="str">
            <v>2</v>
          </cell>
          <cell r="G368">
            <v>35000</v>
          </cell>
          <cell r="H368">
            <v>35000</v>
          </cell>
        </row>
        <row r="369">
          <cell r="B369" t="str">
            <v>2</v>
          </cell>
          <cell r="G369">
            <v>60000</v>
          </cell>
          <cell r="H369">
            <v>60000</v>
          </cell>
        </row>
        <row r="370">
          <cell r="B370" t="str">
            <v>2</v>
          </cell>
          <cell r="G370">
            <v>30000</v>
          </cell>
          <cell r="H370">
            <v>30000</v>
          </cell>
        </row>
        <row r="371">
          <cell r="B371" t="str">
            <v>4</v>
          </cell>
          <cell r="G371">
            <v>500</v>
          </cell>
          <cell r="H371">
            <v>500</v>
          </cell>
        </row>
        <row r="372">
          <cell r="G372">
            <v>135500</v>
          </cell>
          <cell r="H372">
            <v>137500</v>
          </cell>
        </row>
        <row r="376">
          <cell r="G376" t="str">
            <v>Pressupost 2018</v>
          </cell>
          <cell r="H376" t="str">
            <v>Pressupost 2019</v>
          </cell>
        </row>
        <row r="377">
          <cell r="B377" t="str">
            <v>2</v>
          </cell>
          <cell r="G377">
            <v>302000</v>
          </cell>
          <cell r="H377">
            <v>60000</v>
          </cell>
        </row>
        <row r="378">
          <cell r="B378" t="str">
            <v>2</v>
          </cell>
          <cell r="G378">
            <v>12000</v>
          </cell>
          <cell r="H378">
            <v>12000</v>
          </cell>
        </row>
        <row r="379">
          <cell r="B379" t="str">
            <v>6</v>
          </cell>
          <cell r="G379">
            <v>14000</v>
          </cell>
          <cell r="H379">
            <v>14000</v>
          </cell>
        </row>
        <row r="380">
          <cell r="B380" t="str">
            <v>6</v>
          </cell>
          <cell r="G380">
            <v>15000</v>
          </cell>
          <cell r="H380">
            <v>15000</v>
          </cell>
        </row>
        <row r="381">
          <cell r="B381" t="str">
            <v>6</v>
          </cell>
          <cell r="G381">
            <v>250000</v>
          </cell>
          <cell r="H381">
            <v>250000</v>
          </cell>
        </row>
        <row r="382">
          <cell r="B382" t="str">
            <v>6</v>
          </cell>
          <cell r="G382">
            <v>177000</v>
          </cell>
          <cell r="H382">
            <v>100000</v>
          </cell>
        </row>
        <row r="383">
          <cell r="B383" t="str">
            <v>6</v>
          </cell>
          <cell r="G383">
            <v>5000</v>
          </cell>
          <cell r="H383">
            <v>5000</v>
          </cell>
        </row>
        <row r="384">
          <cell r="B384" t="str">
            <v>6</v>
          </cell>
          <cell r="G384">
            <v>80000</v>
          </cell>
          <cell r="H384">
            <v>110000</v>
          </cell>
        </row>
        <row r="385">
          <cell r="B385" t="str">
            <v>6</v>
          </cell>
          <cell r="G385">
            <v>4000</v>
          </cell>
          <cell r="H385">
            <v>4000</v>
          </cell>
        </row>
        <row r="386">
          <cell r="B386" t="str">
            <v>6</v>
          </cell>
          <cell r="G386">
            <v>175000</v>
          </cell>
          <cell r="H386">
            <v>0</v>
          </cell>
        </row>
        <row r="387">
          <cell r="B387" t="str">
            <v>6</v>
          </cell>
          <cell r="G387">
            <v>150000</v>
          </cell>
          <cell r="H387">
            <v>0</v>
          </cell>
        </row>
        <row r="388">
          <cell r="B388" t="str">
            <v>6</v>
          </cell>
          <cell r="G388">
            <v>33214.92</v>
          </cell>
          <cell r="H388">
            <v>0</v>
          </cell>
        </row>
        <row r="389">
          <cell r="B389" t="str">
            <v>6</v>
          </cell>
          <cell r="G389">
            <v>80000</v>
          </cell>
          <cell r="H389">
            <v>0</v>
          </cell>
        </row>
        <row r="390">
          <cell r="B390" t="str">
            <v>6</v>
          </cell>
          <cell r="G390">
            <v>310000</v>
          </cell>
          <cell r="H390">
            <v>0</v>
          </cell>
        </row>
        <row r="391">
          <cell r="B391" t="str">
            <v>6</v>
          </cell>
          <cell r="G391">
            <v>435657.02999999997</v>
          </cell>
          <cell r="H391">
            <v>0</v>
          </cell>
        </row>
        <row r="392">
          <cell r="B392" t="str">
            <v>6</v>
          </cell>
          <cell r="H392">
            <v>159054.5</v>
          </cell>
        </row>
        <row r="393">
          <cell r="B393" t="str">
            <v>6</v>
          </cell>
          <cell r="H393">
            <v>55000</v>
          </cell>
        </row>
        <row r="394">
          <cell r="B394" t="str">
            <v/>
          </cell>
        </row>
        <row r="395">
          <cell r="G395">
            <v>2042871.95</v>
          </cell>
          <cell r="H395">
            <v>784054.5</v>
          </cell>
        </row>
        <row r="399">
          <cell r="G399" t="str">
            <v>Pressupost 2018</v>
          </cell>
          <cell r="H399" t="str">
            <v>Pressupost 2019</v>
          </cell>
        </row>
        <row r="400">
          <cell r="B400" t="str">
            <v>2</v>
          </cell>
          <cell r="G400">
            <v>7000</v>
          </cell>
          <cell r="H400">
            <v>7000</v>
          </cell>
        </row>
        <row r="401">
          <cell r="B401" t="str">
            <v>2</v>
          </cell>
          <cell r="G401">
            <v>9000</v>
          </cell>
          <cell r="H401">
            <v>9000</v>
          </cell>
        </row>
        <row r="402">
          <cell r="B402" t="str">
            <v>2</v>
          </cell>
          <cell r="G402">
            <v>3000</v>
          </cell>
          <cell r="H402">
            <v>3000</v>
          </cell>
        </row>
        <row r="403">
          <cell r="B403" t="str">
            <v>2</v>
          </cell>
          <cell r="H403">
            <v>186778.79</v>
          </cell>
        </row>
        <row r="404">
          <cell r="B404" t="str">
            <v>4</v>
          </cell>
          <cell r="G404">
            <v>2000</v>
          </cell>
          <cell r="H404">
            <v>2000</v>
          </cell>
        </row>
        <row r="405">
          <cell r="B405" t="str">
            <v>4</v>
          </cell>
          <cell r="G405">
            <v>40000</v>
          </cell>
          <cell r="H405">
            <v>40000</v>
          </cell>
        </row>
        <row r="406">
          <cell r="B406" t="str">
            <v>4</v>
          </cell>
          <cell r="G406">
            <v>7000</v>
          </cell>
          <cell r="H406">
            <v>7000</v>
          </cell>
        </row>
        <row r="407">
          <cell r="B407" t="str">
            <v>4</v>
          </cell>
          <cell r="G407">
            <v>6000</v>
          </cell>
          <cell r="H407">
            <v>6000</v>
          </cell>
        </row>
        <row r="408">
          <cell r="B408" t="str">
            <v>4</v>
          </cell>
          <cell r="G408">
            <v>1500</v>
          </cell>
          <cell r="H408">
            <v>1500</v>
          </cell>
        </row>
        <row r="409">
          <cell r="G409">
            <v>75500</v>
          </cell>
          <cell r="H409">
            <v>262278.79000000004</v>
          </cell>
        </row>
        <row r="413">
          <cell r="G413" t="str">
            <v>Pressupost 2018</v>
          </cell>
          <cell r="H413" t="str">
            <v>Pressupost 2019</v>
          </cell>
        </row>
        <row r="414">
          <cell r="B414" t="str">
            <v>1</v>
          </cell>
          <cell r="G414">
            <v>31366.04</v>
          </cell>
          <cell r="H414">
            <v>32569</v>
          </cell>
        </row>
        <row r="415">
          <cell r="B415" t="str">
            <v>1</v>
          </cell>
          <cell r="G415">
            <v>10542.46</v>
          </cell>
          <cell r="H415">
            <v>10296.030000000001</v>
          </cell>
        </row>
        <row r="416">
          <cell r="B416" t="str">
            <v>2</v>
          </cell>
          <cell r="G416">
            <v>10000</v>
          </cell>
          <cell r="H416">
            <v>10000</v>
          </cell>
        </row>
        <row r="417">
          <cell r="B417" t="str">
            <v>2</v>
          </cell>
          <cell r="G417">
            <v>6000</v>
          </cell>
          <cell r="H417">
            <v>6000</v>
          </cell>
        </row>
        <row r="418">
          <cell r="B418" t="str">
            <v>2</v>
          </cell>
          <cell r="G418">
            <v>11000</v>
          </cell>
          <cell r="H418">
            <v>9000</v>
          </cell>
        </row>
        <row r="419">
          <cell r="G419">
            <v>68908.5</v>
          </cell>
          <cell r="H419">
            <v>67865.03</v>
          </cell>
        </row>
        <row r="423">
          <cell r="G423" t="str">
            <v>Pressupost 2018</v>
          </cell>
          <cell r="H423" t="str">
            <v>Pressupost 2019</v>
          </cell>
        </row>
        <row r="424">
          <cell r="B424" t="str">
            <v>1</v>
          </cell>
          <cell r="G424">
            <v>27982.22</v>
          </cell>
          <cell r="H424">
            <v>29112.98</v>
          </cell>
        </row>
        <row r="425">
          <cell r="B425" t="str">
            <v>1</v>
          </cell>
          <cell r="G425">
            <v>8828.4</v>
          </cell>
          <cell r="H425">
            <v>8845.7999999999993</v>
          </cell>
        </row>
        <row r="426">
          <cell r="B426" t="str">
            <v>2</v>
          </cell>
          <cell r="G426">
            <v>45000</v>
          </cell>
          <cell r="H426">
            <v>61538.32</v>
          </cell>
        </row>
        <row r="427">
          <cell r="B427" t="str">
            <v>2</v>
          </cell>
          <cell r="G427">
            <v>1500</v>
          </cell>
          <cell r="H427">
            <v>1500</v>
          </cell>
        </row>
        <row r="428">
          <cell r="B428" t="str">
            <v>2</v>
          </cell>
          <cell r="G428">
            <v>1000</v>
          </cell>
          <cell r="H428">
            <v>1000</v>
          </cell>
        </row>
        <row r="429">
          <cell r="B429" t="str">
            <v>2</v>
          </cell>
          <cell r="G429">
            <v>21000</v>
          </cell>
          <cell r="H429">
            <v>21000</v>
          </cell>
        </row>
        <row r="430">
          <cell r="B430" t="str">
            <v>2</v>
          </cell>
          <cell r="G430">
            <v>25000</v>
          </cell>
          <cell r="H430">
            <v>18000</v>
          </cell>
        </row>
        <row r="431">
          <cell r="B431" t="str">
            <v>4</v>
          </cell>
          <cell r="G431">
            <v>1200</v>
          </cell>
          <cell r="H431">
            <v>1200</v>
          </cell>
        </row>
        <row r="432">
          <cell r="B432" t="str">
            <v>6</v>
          </cell>
          <cell r="G432">
            <v>20000</v>
          </cell>
          <cell r="H432">
            <v>16000</v>
          </cell>
        </row>
        <row r="433">
          <cell r="B433" t="str">
            <v>6</v>
          </cell>
          <cell r="G433">
            <v>25000</v>
          </cell>
          <cell r="H433">
            <v>17000</v>
          </cell>
        </row>
        <row r="434">
          <cell r="G434">
            <v>176510.62</v>
          </cell>
          <cell r="H434">
            <v>175197.1</v>
          </cell>
        </row>
        <row r="438">
          <cell r="G438" t="str">
            <v>Pressupost 2018</v>
          </cell>
          <cell r="H438" t="str">
            <v>Pressupost 2019</v>
          </cell>
        </row>
        <row r="439">
          <cell r="B439" t="str">
            <v>2</v>
          </cell>
          <cell r="G439">
            <v>2000</v>
          </cell>
          <cell r="H439">
            <v>2000</v>
          </cell>
        </row>
        <row r="440">
          <cell r="B440" t="str">
            <v>2</v>
          </cell>
          <cell r="G440">
            <v>7000</v>
          </cell>
          <cell r="H440">
            <v>7000</v>
          </cell>
        </row>
        <row r="441">
          <cell r="B441" t="str">
            <v>2</v>
          </cell>
          <cell r="G441">
            <v>3500</v>
          </cell>
          <cell r="H441">
            <v>3500</v>
          </cell>
        </row>
        <row r="442">
          <cell r="G442">
            <v>12500</v>
          </cell>
          <cell r="H442">
            <v>12500</v>
          </cell>
        </row>
        <row r="445">
          <cell r="G445">
            <v>14021182.039999999</v>
          </cell>
          <cell r="H445">
            <v>13093206.695</v>
          </cell>
        </row>
        <row r="446">
          <cell r="H446">
            <v>4.9999989569187164E-3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V107"/>
  <sheetViews>
    <sheetView tabSelected="1" topLeftCell="A2" workbookViewId="0">
      <selection activeCell="S48" sqref="S48"/>
    </sheetView>
  </sheetViews>
  <sheetFormatPr baseColWidth="10" defaultColWidth="9.109375" defaultRowHeight="14.4"/>
  <cols>
    <col min="1" max="1" width="3.33203125" customWidth="1"/>
    <col min="2" max="2" width="13.6640625" customWidth="1"/>
    <col min="3" max="3" width="15" customWidth="1"/>
    <col min="5" max="5" width="18" bestFit="1" customWidth="1"/>
    <col min="7" max="7" width="18" bestFit="1" customWidth="1"/>
    <col min="9" max="9" width="8.88671875" bestFit="1" customWidth="1"/>
    <col min="11" max="11" width="4.109375" customWidth="1"/>
    <col min="13" max="13" width="14.33203125" customWidth="1"/>
    <col min="15" max="15" width="18" bestFit="1" customWidth="1"/>
    <col min="17" max="17" width="18" bestFit="1" customWidth="1"/>
    <col min="19" max="19" width="8.88671875" bestFit="1" customWidth="1"/>
    <col min="22" max="22" width="13" bestFit="1" customWidth="1"/>
  </cols>
  <sheetData>
    <row r="1" spans="1:22" ht="15.75" customHeight="1"/>
    <row r="3" spans="1:22" ht="15.75" customHeight="1">
      <c r="A3" s="1"/>
      <c r="B3" s="1"/>
      <c r="C3" s="1"/>
      <c r="D3" s="1"/>
      <c r="E3" s="1"/>
      <c r="F3" s="1"/>
      <c r="G3" s="1"/>
      <c r="H3" s="1"/>
      <c r="I3" s="1" t="s">
        <v>0</v>
      </c>
      <c r="J3" s="1"/>
      <c r="K3" s="1"/>
      <c r="L3" s="1"/>
      <c r="M3" s="1"/>
      <c r="N3" s="1"/>
      <c r="O3" s="1"/>
      <c r="P3" s="1"/>
      <c r="Q3" s="1"/>
      <c r="R3" s="1"/>
      <c r="S3" s="1"/>
    </row>
    <row r="4" spans="1:22" ht="15.75" customHeight="1" thickBot="1">
      <c r="A4" s="2"/>
      <c r="B4" s="2"/>
      <c r="C4" s="2"/>
      <c r="D4" s="2"/>
      <c r="E4" s="2"/>
      <c r="F4" s="2"/>
      <c r="G4" s="2"/>
      <c r="H4" s="2"/>
      <c r="I4" s="2" t="s">
        <v>1</v>
      </c>
      <c r="J4" s="2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3"/>
      <c r="Q5" s="4"/>
      <c r="R5" s="3"/>
      <c r="S5" s="3"/>
    </row>
    <row r="6" spans="1:22" ht="1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"/>
      <c r="P6" s="3"/>
      <c r="Q6" s="4"/>
      <c r="R6" s="3"/>
      <c r="S6" s="3"/>
    </row>
    <row r="7" spans="1:22" ht="1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4"/>
      <c r="P7" s="3"/>
      <c r="Q7" s="4"/>
      <c r="R7" s="3"/>
      <c r="S7" s="3"/>
    </row>
    <row r="8" spans="1:22" ht="15" customHeight="1">
      <c r="A8" s="5" t="s">
        <v>2</v>
      </c>
      <c r="B8" s="5"/>
      <c r="C8" s="5"/>
      <c r="D8" s="5"/>
      <c r="E8" s="5"/>
      <c r="F8" s="5"/>
      <c r="G8" s="5"/>
      <c r="H8" s="5"/>
      <c r="I8" s="5"/>
      <c r="J8" s="6"/>
      <c r="K8" s="5" t="s">
        <v>3</v>
      </c>
      <c r="L8" s="5"/>
      <c r="M8" s="5"/>
      <c r="N8" s="5"/>
      <c r="O8" s="5"/>
      <c r="P8" s="5"/>
      <c r="Q8" s="5"/>
      <c r="R8" s="5"/>
      <c r="S8" s="5"/>
    </row>
    <row r="9" spans="1:22" ht="1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4"/>
      <c r="Q9" s="4"/>
      <c r="S9" s="3"/>
    </row>
    <row r="10" spans="1:22" ht="15" customHeight="1">
      <c r="A10" s="3"/>
      <c r="B10" s="3"/>
      <c r="C10" s="3"/>
      <c r="D10" s="7"/>
      <c r="E10" s="8" t="s">
        <v>4</v>
      </c>
      <c r="F10" s="7"/>
      <c r="G10" s="8" t="s">
        <v>5</v>
      </c>
      <c r="H10" s="7"/>
      <c r="I10" s="8" t="s">
        <v>6</v>
      </c>
      <c r="J10" s="3"/>
      <c r="K10" s="3"/>
      <c r="L10" s="3"/>
      <c r="M10" s="3"/>
      <c r="N10" s="7"/>
      <c r="O10" s="8" t="s">
        <v>4</v>
      </c>
      <c r="P10" s="7"/>
      <c r="Q10" s="8" t="s">
        <v>5</v>
      </c>
      <c r="R10" s="7"/>
      <c r="S10" s="8" t="s">
        <v>6</v>
      </c>
      <c r="T10" s="9"/>
    </row>
    <row r="11" spans="1:22" ht="15" customHeight="1">
      <c r="A11" s="3"/>
      <c r="B11" s="3"/>
      <c r="C11" s="3"/>
      <c r="D11" s="10"/>
      <c r="E11" s="3"/>
      <c r="F11" s="3"/>
      <c r="G11" s="3"/>
      <c r="H11" s="3"/>
      <c r="J11" s="3"/>
      <c r="K11" s="3"/>
      <c r="L11" s="3"/>
      <c r="M11" s="3"/>
      <c r="N11" s="3"/>
      <c r="O11" s="4"/>
      <c r="Q11" s="4"/>
    </row>
    <row r="12" spans="1:22" ht="15" customHeight="1">
      <c r="A12" s="11" t="s">
        <v>7</v>
      </c>
      <c r="B12" s="11"/>
      <c r="C12" s="11"/>
      <c r="D12" s="12"/>
      <c r="E12" s="11"/>
      <c r="F12" s="11"/>
      <c r="G12" s="11"/>
      <c r="H12" s="11"/>
      <c r="J12" s="11"/>
      <c r="K12" s="11" t="s">
        <v>7</v>
      </c>
      <c r="L12" s="11"/>
      <c r="M12" s="11"/>
      <c r="N12" s="11"/>
      <c r="O12" s="13"/>
      <c r="Q12" s="13"/>
    </row>
    <row r="13" spans="1:22" ht="15" customHeight="1">
      <c r="A13" s="3"/>
      <c r="B13" s="3"/>
      <c r="C13" s="3"/>
      <c r="D13" s="14"/>
      <c r="E13" s="15"/>
      <c r="F13" s="3"/>
      <c r="G13" s="15"/>
      <c r="H13" s="3"/>
      <c r="J13" s="3"/>
      <c r="K13" s="3"/>
      <c r="L13" s="3"/>
      <c r="M13" s="3"/>
      <c r="N13" s="10"/>
      <c r="O13" s="4"/>
      <c r="Q13" s="4"/>
    </row>
    <row r="14" spans="1:22" ht="15" customHeight="1">
      <c r="A14" s="3" t="s">
        <v>8</v>
      </c>
      <c r="B14" s="3" t="s">
        <v>9</v>
      </c>
      <c r="C14" s="3"/>
      <c r="D14" s="16"/>
      <c r="E14" s="16">
        <f ca="1">SUMIF('[1]Ingressos AJT'!$1:$1048576,"=1",'[1]Ingressos AJT'!E:E)</f>
        <v>7099800</v>
      </c>
      <c r="F14" s="17"/>
      <c r="G14" s="16">
        <f ca="1">SUMIF('[1]Ingressos AJT'!$1:$1048576,"=1",'[1]Ingressos AJT'!F:F)</f>
        <v>7923000</v>
      </c>
      <c r="H14" s="17"/>
      <c r="I14" s="18">
        <f ca="1">+(G14-E14)/E14</f>
        <v>0.11594692808248119</v>
      </c>
      <c r="J14" s="19"/>
      <c r="K14" s="3" t="s">
        <v>8</v>
      </c>
      <c r="L14" s="3" t="s">
        <v>10</v>
      </c>
      <c r="M14" s="3"/>
      <c r="N14" s="16"/>
      <c r="O14" s="16">
        <f>SUMIF('[1]Despeses AJT'!$B:$B,"=1",'[1]Despeses AJT'!$G:$G)</f>
        <v>3834565.2800000012</v>
      </c>
      <c r="Q14" s="16">
        <f>SUMIF('[1]Despeses AJT'!$B:$B,"=1",'[1]Despeses AJT'!$H:$H)</f>
        <v>3963818.0599999996</v>
      </c>
      <c r="S14" s="18">
        <f>+(Q14-O14)/O14</f>
        <v>3.3707283762815052E-2</v>
      </c>
      <c r="V14" s="20"/>
    </row>
    <row r="15" spans="1:22" ht="15" customHeight="1">
      <c r="A15" s="3"/>
      <c r="B15" s="3"/>
      <c r="C15" s="3"/>
      <c r="D15" s="16"/>
      <c r="E15" s="16"/>
      <c r="F15" s="17"/>
      <c r="G15" s="16"/>
      <c r="H15" s="17"/>
      <c r="I15" s="21"/>
      <c r="J15" s="19"/>
      <c r="K15" s="3"/>
      <c r="L15" s="3"/>
      <c r="M15" s="3"/>
      <c r="N15" s="16"/>
      <c r="O15" s="16"/>
      <c r="Q15" s="16"/>
      <c r="S15" s="21"/>
    </row>
    <row r="16" spans="1:22" ht="15" customHeight="1">
      <c r="A16" s="3" t="s">
        <v>11</v>
      </c>
      <c r="B16" s="3" t="s">
        <v>12</v>
      </c>
      <c r="C16" s="3"/>
      <c r="D16" s="16"/>
      <c r="E16" s="16">
        <f ca="1">SUMIF('[1]Ingressos AJT'!$1:$1048576,"=2",'[1]Ingressos AJT'!E:E)</f>
        <v>300000</v>
      </c>
      <c r="F16" s="17"/>
      <c r="G16" s="16">
        <f ca="1">SUMIF('[1]Ingressos AJT'!$1:$1048576,"=2",'[1]Ingressos AJT'!F:F)</f>
        <v>300000</v>
      </c>
      <c r="H16" s="17"/>
      <c r="I16" s="18">
        <f ca="1">+(G16-E16)/E16</f>
        <v>0</v>
      </c>
      <c r="J16" s="19"/>
      <c r="K16" s="3" t="s">
        <v>11</v>
      </c>
      <c r="L16" s="3" t="s">
        <v>13</v>
      </c>
      <c r="M16" s="3"/>
      <c r="N16" s="16"/>
      <c r="O16" s="16">
        <f>SUMIF('[1]Despeses AJT'!$B:$B,"=2",'[1]Despeses AJT'!$G:$G)</f>
        <v>6839023.1600000011</v>
      </c>
      <c r="Q16" s="16">
        <f>SUMIF('[1]Despeses AJT'!$B:$B,"=2",'[1]Despeses AJT'!$H:$H)</f>
        <v>6793776.6950000003</v>
      </c>
      <c r="S16" s="18">
        <f>+(Q16-O16)/O16</f>
        <v>-6.6159251023797929E-3</v>
      </c>
      <c r="V16" s="20"/>
    </row>
    <row r="17" spans="1:19" ht="15" customHeight="1">
      <c r="A17" s="3"/>
      <c r="B17" s="3"/>
      <c r="C17" s="3"/>
      <c r="D17" s="16"/>
      <c r="E17" s="16"/>
      <c r="F17" s="17"/>
      <c r="G17" s="16"/>
      <c r="H17" s="17"/>
      <c r="I17" s="21"/>
      <c r="J17" s="19"/>
      <c r="K17" s="3"/>
      <c r="L17" s="3"/>
      <c r="M17" s="3"/>
      <c r="N17" s="16"/>
      <c r="O17" s="16"/>
      <c r="Q17" s="16"/>
      <c r="S17" s="21"/>
    </row>
    <row r="18" spans="1:19" ht="15" customHeight="1">
      <c r="A18" s="3" t="s">
        <v>14</v>
      </c>
      <c r="B18" s="3" t="s">
        <v>15</v>
      </c>
      <c r="C18" s="3"/>
      <c r="D18" s="16"/>
      <c r="E18" s="16">
        <f ca="1">SUMIF('[1]Ingressos AJT'!$1:$1048576,"=3",'[1]Ingressos AJT'!E:E)</f>
        <v>1683500</v>
      </c>
      <c r="F18" s="17"/>
      <c r="G18" s="16">
        <f ca="1">SUMIF('[1]Ingressos AJT'!$1:$1048576,"=3",'[1]Ingressos AJT'!F:F)</f>
        <v>1743000</v>
      </c>
      <c r="H18" s="17"/>
      <c r="I18" s="18">
        <f ca="1">+(G18-E18)/E18</f>
        <v>3.5343035343035345E-2</v>
      </c>
      <c r="J18" s="19"/>
      <c r="K18" s="3" t="s">
        <v>14</v>
      </c>
      <c r="L18" s="3" t="s">
        <v>16</v>
      </c>
      <c r="M18" s="3"/>
      <c r="N18" s="16"/>
      <c r="O18" s="16">
        <f>SUMIF('[1]Despeses AJT'!$B:$B,"=3",'[1]Despeses AJT'!$G:$G)</f>
        <v>96000</v>
      </c>
      <c r="Q18" s="16">
        <f>SUMIF('[1]Despeses AJT'!$B:$B,"=3",'[1]Despeses AJT'!$H:$H)</f>
        <v>44286.149999999994</v>
      </c>
      <c r="S18" s="18">
        <f>+(Q18-O18)/O18</f>
        <v>-0.53868593750000004</v>
      </c>
    </row>
    <row r="19" spans="1:19" ht="15" customHeight="1">
      <c r="A19" s="3"/>
      <c r="B19" s="3"/>
      <c r="C19" s="3"/>
      <c r="D19" s="16"/>
      <c r="E19" s="16"/>
      <c r="F19" s="17"/>
      <c r="G19" s="16"/>
      <c r="H19" s="17"/>
      <c r="I19" s="21"/>
      <c r="J19" s="3"/>
      <c r="K19" s="3"/>
      <c r="L19" s="3"/>
      <c r="M19" s="3"/>
      <c r="N19" s="16"/>
      <c r="O19" s="16"/>
      <c r="Q19" s="16"/>
      <c r="S19" s="21"/>
    </row>
    <row r="20" spans="1:19" ht="15" customHeight="1">
      <c r="A20" s="3" t="s">
        <v>17</v>
      </c>
      <c r="B20" s="3" t="s">
        <v>18</v>
      </c>
      <c r="C20" s="3"/>
      <c r="D20" s="16"/>
      <c r="E20" s="16">
        <f ca="1">SUMIF('[1]Ingressos AJT'!$1:$1048576,"=4",'[1]Ingressos AJT'!E:E)</f>
        <v>2811882.04</v>
      </c>
      <c r="F20" s="17"/>
      <c r="G20" s="16">
        <f ca="1">SUMIF('[1]Ingressos AJT'!$1:$1048576,"=4",'[1]Ingressos AJT'!F:F)</f>
        <v>2777286.67</v>
      </c>
      <c r="H20" s="17"/>
      <c r="I20" s="18">
        <f ca="1">+(G20-E20)/E20</f>
        <v>-1.2303279265584026E-2</v>
      </c>
      <c r="J20" s="3"/>
      <c r="K20" s="3" t="s">
        <v>17</v>
      </c>
      <c r="L20" s="3" t="s">
        <v>18</v>
      </c>
      <c r="M20" s="3"/>
      <c r="N20" s="16"/>
      <c r="O20" s="16">
        <f>SUMIF('[1]Despeses AJT'!$B:$B,"=4",'[1]Despeses AJT'!$G:$G)</f>
        <v>633121.65</v>
      </c>
      <c r="Q20" s="16">
        <f>SUMIF('[1]Despeses AJT'!$B:$B,"=4",'[1]Despeses AJT'!$H:$H)</f>
        <v>668276.65</v>
      </c>
      <c r="S20" s="18">
        <f>+(Q20-O20)/O20</f>
        <v>5.5526453723387915E-2</v>
      </c>
    </row>
    <row r="21" spans="1:19" ht="15" customHeight="1">
      <c r="A21" s="3"/>
      <c r="B21" s="3"/>
      <c r="C21" s="3"/>
      <c r="D21" s="16"/>
      <c r="E21" s="16"/>
      <c r="F21" s="17"/>
      <c r="G21" s="16"/>
      <c r="H21" s="17"/>
      <c r="I21" s="21"/>
      <c r="J21" s="3"/>
      <c r="K21" s="3"/>
      <c r="L21" s="3"/>
      <c r="M21" s="3"/>
      <c r="N21" s="16"/>
      <c r="O21" s="16"/>
      <c r="Q21" s="16"/>
      <c r="S21" s="21"/>
    </row>
    <row r="22" spans="1:19" ht="15" customHeight="1">
      <c r="A22" s="3" t="s">
        <v>19</v>
      </c>
      <c r="B22" s="3" t="s">
        <v>20</v>
      </c>
      <c r="C22" s="3"/>
      <c r="D22" s="16"/>
      <c r="E22" s="16">
        <f ca="1">SUMIF('[1]Ingressos AJT'!$1:$1048576,"=5",'[1]Ingressos AJT'!E:E)</f>
        <v>103000</v>
      </c>
      <c r="F22" s="17"/>
      <c r="G22" s="16">
        <f ca="1">SUMIF('[1]Ingressos AJT'!$1:$1048576,"=5",'[1]Ingressos AJT'!F:F)</f>
        <v>111500</v>
      </c>
      <c r="H22" s="17"/>
      <c r="I22" s="18">
        <f ca="1">+(G22-E22)/E22</f>
        <v>8.2524271844660199E-2</v>
      </c>
      <c r="J22" s="3"/>
      <c r="K22" s="3" t="s">
        <v>19</v>
      </c>
      <c r="L22" s="3" t="s">
        <v>21</v>
      </c>
      <c r="M22" s="3"/>
      <c r="N22" s="16"/>
      <c r="O22" s="16">
        <f>SUMIF('[1]Despeses AJT'!$B:$B,"=5",'[1]Despeses AJT'!$G:$G)</f>
        <v>235000</v>
      </c>
      <c r="Q22" s="16">
        <f>SUMIF('[1]Despeses AJT'!$B:$B,"=5",'[1]Despeses AJT'!$H:$H)</f>
        <v>435000</v>
      </c>
      <c r="S22" s="18">
        <f>+(Q22-O22)/O22</f>
        <v>0.85106382978723405</v>
      </c>
    </row>
    <row r="23" spans="1:19" ht="15" customHeight="1">
      <c r="A23" s="3"/>
      <c r="B23" s="3"/>
      <c r="C23" s="3"/>
      <c r="D23" s="16"/>
      <c r="E23" s="22">
        <f ca="1">SUM(E14:E22)</f>
        <v>11998182.039999999</v>
      </c>
      <c r="F23" s="23"/>
      <c r="G23" s="22">
        <f ca="1">SUM(G14:G22)</f>
        <v>12854786.67</v>
      </c>
      <c r="H23" s="23"/>
      <c r="I23" s="18">
        <f ca="1">+(G23-E23)/E23</f>
        <v>7.139453520076787E-2</v>
      </c>
      <c r="J23" s="3"/>
      <c r="K23" s="3"/>
      <c r="L23" s="3"/>
      <c r="M23" s="3"/>
      <c r="N23" s="16"/>
      <c r="O23" s="22">
        <f>SUM(O14:O22)</f>
        <v>11637710.090000002</v>
      </c>
      <c r="Q23" s="22">
        <f>SUM(Q14:Q22)</f>
        <v>11905157.555</v>
      </c>
      <c r="S23" s="18">
        <f>+(Q23-O23)/O23</f>
        <v>2.2981107359755337E-2</v>
      </c>
    </row>
    <row r="24" spans="1:19" ht="15" customHeight="1">
      <c r="A24" s="3"/>
      <c r="B24" s="3"/>
      <c r="C24" s="3"/>
      <c r="D24" s="24"/>
      <c r="E24" s="24"/>
      <c r="F24" s="17"/>
      <c r="G24" s="25"/>
      <c r="H24" s="17"/>
      <c r="I24" s="26"/>
      <c r="J24" s="3"/>
      <c r="K24" s="3"/>
      <c r="L24" s="3"/>
      <c r="M24" s="3"/>
      <c r="N24" s="4"/>
      <c r="O24" s="4"/>
      <c r="Q24" s="4"/>
      <c r="S24" s="26"/>
    </row>
    <row r="25" spans="1:19" ht="15" customHeight="1">
      <c r="A25" s="3"/>
      <c r="B25" s="3"/>
      <c r="C25" s="3"/>
      <c r="D25" s="24"/>
      <c r="E25" s="24"/>
      <c r="F25" s="17"/>
      <c r="G25" s="24"/>
      <c r="H25" s="17"/>
      <c r="I25" s="26"/>
      <c r="J25" s="3"/>
      <c r="K25" s="3"/>
      <c r="L25" s="3"/>
      <c r="M25" s="3"/>
      <c r="N25" s="4"/>
      <c r="O25" s="4"/>
      <c r="Q25" s="4"/>
      <c r="S25" s="26"/>
    </row>
    <row r="26" spans="1:19" ht="15" customHeight="1">
      <c r="A26" s="11" t="s">
        <v>22</v>
      </c>
      <c r="B26" s="11"/>
      <c r="C26" s="11"/>
      <c r="D26" s="24"/>
      <c r="E26" s="24"/>
      <c r="F26" s="17"/>
      <c r="G26" s="24"/>
      <c r="H26" s="17"/>
      <c r="I26" s="26"/>
      <c r="J26" s="27"/>
      <c r="K26" s="11" t="s">
        <v>22</v>
      </c>
      <c r="L26" s="11"/>
      <c r="M26" s="11"/>
      <c r="N26" s="4"/>
      <c r="O26" s="4"/>
      <c r="Q26" s="4"/>
      <c r="S26" s="26"/>
    </row>
    <row r="27" spans="1:19" ht="15" customHeight="1">
      <c r="A27" s="3"/>
      <c r="B27" s="3"/>
      <c r="C27" s="3"/>
      <c r="D27" s="24"/>
      <c r="E27" s="24"/>
      <c r="F27" s="17"/>
      <c r="G27" s="24"/>
      <c r="H27" s="17"/>
      <c r="I27" s="26"/>
      <c r="J27" s="3"/>
      <c r="K27" s="3"/>
      <c r="L27" s="3"/>
      <c r="M27" s="3"/>
      <c r="N27" s="28"/>
      <c r="O27" s="28"/>
      <c r="Q27" s="28"/>
      <c r="S27" s="26"/>
    </row>
    <row r="28" spans="1:19" ht="15" customHeight="1">
      <c r="A28" s="3" t="s">
        <v>23</v>
      </c>
      <c r="B28" s="3" t="s">
        <v>24</v>
      </c>
      <c r="C28" s="3"/>
      <c r="D28" s="16"/>
      <c r="E28" s="16">
        <f ca="1">SUMIF('[1]Ingressos AJT'!$1:$1048576,"=6",'[1]Ingressos AJT'!E:E)</f>
        <v>0</v>
      </c>
      <c r="F28" s="17"/>
      <c r="G28" s="16">
        <f ca="1">SUMIF('[1]Ingressos AJT'!$1:$1048576,"=6",'[1]Ingressos AJT'!F:F)</f>
        <v>0</v>
      </c>
      <c r="H28" s="17"/>
      <c r="I28" s="18"/>
      <c r="J28" s="3"/>
      <c r="K28" s="3" t="s">
        <v>23</v>
      </c>
      <c r="L28" s="3" t="s">
        <v>25</v>
      </c>
      <c r="M28" s="3"/>
      <c r="N28" s="16"/>
      <c r="O28" s="16">
        <f>SUMIF('[1]Despeses AJT'!$B:$B,"=6",'[1]Despeses AJT'!$G:$G)</f>
        <v>2006971.95</v>
      </c>
      <c r="Q28" s="16">
        <f>SUMIF('[1]Despeses AJT'!$B:$B,"=6",'[1]Despeses AJT'!$H:$H)</f>
        <v>792154.5</v>
      </c>
      <c r="S28" s="18">
        <f>+(Q28-O28)/O28</f>
        <v>-0.60529866897242879</v>
      </c>
    </row>
    <row r="29" spans="1:19" ht="15" customHeight="1">
      <c r="A29" s="3"/>
      <c r="B29" s="3"/>
      <c r="C29" s="3"/>
      <c r="D29" s="16"/>
      <c r="E29" s="16"/>
      <c r="F29" s="17"/>
      <c r="G29" s="16"/>
      <c r="H29" s="17"/>
      <c r="I29" s="18"/>
      <c r="J29" s="3"/>
      <c r="K29" s="3"/>
      <c r="L29" s="3"/>
      <c r="M29" s="3"/>
      <c r="N29" s="16"/>
      <c r="O29" s="16"/>
      <c r="Q29" s="16"/>
      <c r="S29" s="18"/>
    </row>
    <row r="30" spans="1:19" ht="15" customHeight="1">
      <c r="A30" s="3" t="s">
        <v>26</v>
      </c>
      <c r="B30" s="3" t="s">
        <v>27</v>
      </c>
      <c r="C30" s="3"/>
      <c r="D30" s="16"/>
      <c r="E30" s="16">
        <f ca="1">SUMIF('[1]Ingressos AJT'!$1:$1048576,"=7",'[1]Ingressos AJT'!E:E)</f>
        <v>405000</v>
      </c>
      <c r="F30" s="17"/>
      <c r="G30" s="16">
        <f ca="1">SUMIF('[1]Ingressos AJT'!$1:$1048576,"=7",'[1]Ingressos AJT'!F:F)</f>
        <v>220420.03</v>
      </c>
      <c r="H30" s="17"/>
      <c r="I30" s="18">
        <f ca="1">+(G30-E30)/E30</f>
        <v>-0.455753012345679</v>
      </c>
      <c r="J30" s="3"/>
      <c r="K30" s="3" t="s">
        <v>26</v>
      </c>
      <c r="L30" s="3" t="s">
        <v>27</v>
      </c>
      <c r="M30" s="3"/>
      <c r="N30" s="16"/>
      <c r="O30" s="16">
        <f>SUMIF('[1]Despeses AJT'!$B:$B,"=7",'[1]Despeses AJT'!G:G)</f>
        <v>0</v>
      </c>
      <c r="Q30" s="16">
        <f>SUMIF('[1]Despeses AJT'!$B:$B,"=7",'[1]Despeses AJT'!$G:$G)</f>
        <v>0</v>
      </c>
      <c r="S30" s="18"/>
    </row>
    <row r="31" spans="1:19" ht="15" customHeight="1">
      <c r="A31" s="3"/>
      <c r="B31" s="3"/>
      <c r="C31" s="3"/>
      <c r="D31" s="16"/>
      <c r="E31" s="16"/>
      <c r="F31" s="17"/>
      <c r="G31" s="16"/>
      <c r="H31" s="17"/>
      <c r="I31" s="18"/>
      <c r="J31" s="3"/>
      <c r="K31" s="3"/>
      <c r="L31" s="3"/>
      <c r="M31" s="3"/>
      <c r="N31" s="16"/>
      <c r="O31" s="16"/>
      <c r="Q31" s="16"/>
      <c r="S31" s="18"/>
    </row>
    <row r="32" spans="1:19" ht="15.75" customHeight="1">
      <c r="A32" s="3" t="s">
        <v>28</v>
      </c>
      <c r="B32" s="3" t="s">
        <v>29</v>
      </c>
      <c r="C32" s="3"/>
      <c r="D32" s="16"/>
      <c r="E32" s="16">
        <f ca="1">SUMIF('[1]Ingressos AJT'!$1:$1048576,"=8",'[1]Ingressos AJT'!E:E)</f>
        <v>18000</v>
      </c>
      <c r="F32" s="17"/>
      <c r="G32" s="16">
        <f ca="1">SUMIF('[1]Ingressos AJT'!$1:$1048576,"=8",'[1]Ingressos AJT'!F:F)</f>
        <v>18000</v>
      </c>
      <c r="H32" s="17"/>
      <c r="I32" s="18">
        <f ca="1">+(G32-E32)/E32</f>
        <v>0</v>
      </c>
      <c r="J32" s="3"/>
      <c r="K32" s="3" t="s">
        <v>28</v>
      </c>
      <c r="L32" s="3" t="s">
        <v>29</v>
      </c>
      <c r="M32" s="3"/>
      <c r="N32" s="16"/>
      <c r="O32" s="16">
        <f>SUMIF('[1]Despeses AJT'!$B:$B,"=8",'[1]Despeses AJT'!$G:$G)</f>
        <v>18000</v>
      </c>
      <c r="Q32" s="16">
        <f>SUMIF('[1]Despeses AJT'!$B:$B,"=8",'[1]Despeses AJT'!$H:$H)</f>
        <v>18000</v>
      </c>
      <c r="S32" s="18">
        <f>+(Q32-O32)/O32</f>
        <v>0</v>
      </c>
    </row>
    <row r="33" spans="1:19" ht="15" customHeight="1">
      <c r="A33" s="3"/>
      <c r="B33" s="3"/>
      <c r="C33" s="3"/>
      <c r="D33" s="16"/>
      <c r="E33" s="16"/>
      <c r="F33" s="17"/>
      <c r="G33" s="16"/>
      <c r="H33" s="17"/>
      <c r="I33" s="18"/>
      <c r="J33" s="3"/>
      <c r="K33" s="3"/>
      <c r="L33" s="3"/>
      <c r="M33" s="3"/>
      <c r="N33" s="16"/>
      <c r="O33" s="16"/>
      <c r="Q33" s="16"/>
      <c r="S33" s="18"/>
    </row>
    <row r="34" spans="1:19" ht="15" customHeight="1">
      <c r="A34" s="29" t="s">
        <v>30</v>
      </c>
      <c r="B34" s="29" t="s">
        <v>31</v>
      </c>
      <c r="C34" s="29"/>
      <c r="D34" s="16"/>
      <c r="E34" s="16">
        <f ca="1">SUMIF('[1]Ingressos AJT'!$1:$1048576,"=9",'[1]Ingressos AJT'!E:E)</f>
        <v>1600000</v>
      </c>
      <c r="F34" s="17"/>
      <c r="G34" s="16">
        <f ca="1">SUMIF('[1]Ingressos AJT'!$1:$1048576,"=9",'[1]Ingressos AJT'!F:F)</f>
        <v>0</v>
      </c>
      <c r="H34" s="17"/>
      <c r="I34" s="18">
        <f ca="1">+(G34-E34)/E34</f>
        <v>-1</v>
      </c>
      <c r="J34" s="29"/>
      <c r="K34" s="29" t="s">
        <v>30</v>
      </c>
      <c r="L34" s="29" t="s">
        <v>31</v>
      </c>
      <c r="M34" s="29"/>
      <c r="N34" s="16"/>
      <c r="O34" s="16">
        <f>SUMIF('[1]Despeses AJT'!$B:$B,"=9",'[1]Despeses AJT'!$G:$G)</f>
        <v>358500</v>
      </c>
      <c r="Q34" s="16">
        <f>SUMIF('[1]Despeses AJT'!$B:$B,"=9",'[1]Despeses AJT'!$H:$H)</f>
        <v>377894.64</v>
      </c>
      <c r="S34" s="18">
        <f>+(Q34-O34)/O34</f>
        <v>5.4099414225941458E-2</v>
      </c>
    </row>
    <row r="35" spans="1:19" ht="15" customHeight="1">
      <c r="A35" s="3"/>
      <c r="B35" s="3"/>
      <c r="C35" s="3"/>
      <c r="D35" s="16"/>
      <c r="E35" s="22">
        <f ca="1">SUM(E28:E34)</f>
        <v>2023000</v>
      </c>
      <c r="F35" s="23"/>
      <c r="G35" s="22">
        <f ca="1">SUM(G28:G34)</f>
        <v>238420.03</v>
      </c>
      <c r="H35" s="23"/>
      <c r="I35" s="18">
        <f ca="1">+(G35-E35)/E35</f>
        <v>-0.88214531389026196</v>
      </c>
      <c r="J35" s="3"/>
      <c r="K35" s="3"/>
      <c r="L35" s="3"/>
      <c r="M35" s="3"/>
      <c r="N35" s="16"/>
      <c r="O35" s="22">
        <f>SUM(O28:O34)</f>
        <v>2383471.9500000002</v>
      </c>
      <c r="Q35" s="22">
        <f>SUM(Q28:Q34)</f>
        <v>1188049.1400000001</v>
      </c>
      <c r="S35" s="18">
        <f>+(Q35-O35)/O35</f>
        <v>-0.50154683381107124</v>
      </c>
    </row>
    <row r="36" spans="1:19" ht="15" customHeight="1">
      <c r="A36" s="3"/>
      <c r="B36" s="3"/>
      <c r="C36" s="3"/>
      <c r="D36" s="30"/>
      <c r="E36" s="30"/>
      <c r="F36" s="31"/>
      <c r="G36" s="30"/>
      <c r="H36" s="31"/>
      <c r="I36" s="26"/>
      <c r="J36" s="3"/>
      <c r="K36" s="3"/>
      <c r="L36" s="3"/>
      <c r="M36" s="3"/>
      <c r="N36" s="28"/>
      <c r="O36" s="28"/>
      <c r="Q36" s="32"/>
      <c r="S36" s="26"/>
    </row>
    <row r="37" spans="1:19" ht="15" customHeight="1">
      <c r="A37" s="3"/>
      <c r="B37" s="3"/>
      <c r="C37" s="3"/>
      <c r="D37" s="30"/>
      <c r="E37" s="30"/>
      <c r="F37" s="31"/>
      <c r="G37" s="30"/>
      <c r="H37" s="31"/>
      <c r="I37" s="26"/>
      <c r="J37" s="3"/>
      <c r="K37" s="3"/>
      <c r="L37" s="3"/>
      <c r="M37" s="3"/>
      <c r="N37" s="33"/>
      <c r="S37" s="26"/>
    </row>
    <row r="38" spans="1:19" ht="15" customHeight="1" thickBot="1">
      <c r="A38" s="3"/>
      <c r="B38" s="27" t="s">
        <v>32</v>
      </c>
      <c r="C38" s="27"/>
      <c r="D38" s="34"/>
      <c r="E38" s="35">
        <f ca="1">+E23+E35</f>
        <v>14021182.039999999</v>
      </c>
      <c r="F38" s="36"/>
      <c r="G38" s="35">
        <f ca="1">+G23+G35</f>
        <v>13093206.699999999</v>
      </c>
      <c r="H38" s="36"/>
      <c r="I38" s="18">
        <f ca="1">+(G38-E38)/E38</f>
        <v>-6.618381655360063E-2</v>
      </c>
      <c r="J38" s="3"/>
      <c r="K38" s="3"/>
      <c r="L38" s="27" t="s">
        <v>33</v>
      </c>
      <c r="M38" s="27"/>
      <c r="N38" s="37"/>
      <c r="O38" s="38">
        <f>+O35+O23</f>
        <v>14021182.040000003</v>
      </c>
      <c r="Q38" s="38">
        <f>+Q35+Q23</f>
        <v>13093206.695</v>
      </c>
      <c r="S38" s="18">
        <f>+(Q38-O38)/O38</f>
        <v>-6.6183816910204127E-2</v>
      </c>
    </row>
    <row r="39" spans="1:19" ht="15" customHeight="1" thickTop="1">
      <c r="A39" s="3"/>
      <c r="B39" s="3"/>
      <c r="C39" s="3"/>
      <c r="D39" s="39"/>
      <c r="E39" s="24"/>
      <c r="F39" s="17"/>
      <c r="G39" s="24"/>
      <c r="H39" s="17"/>
      <c r="J39" s="3"/>
      <c r="K39" s="3"/>
      <c r="L39" s="3"/>
      <c r="M39" s="3"/>
      <c r="N39" s="40"/>
      <c r="O39" s="41"/>
      <c r="Q39" s="41"/>
    </row>
    <row r="40" spans="1:19" ht="15" customHeight="1">
      <c r="A40" s="3"/>
      <c r="B40" s="3"/>
      <c r="C40" s="3"/>
      <c r="D40" s="15"/>
      <c r="E40" s="24"/>
      <c r="F40" s="17"/>
      <c r="G40" s="24"/>
      <c r="H40" s="17"/>
      <c r="I40" s="17"/>
      <c r="J40" s="3"/>
      <c r="K40" s="3"/>
      <c r="L40" s="3"/>
      <c r="M40" s="3"/>
      <c r="N40" s="3"/>
      <c r="O40" s="16"/>
      <c r="P40" s="19"/>
      <c r="Q40" s="16"/>
      <c r="R40" s="19"/>
      <c r="S40" s="17"/>
    </row>
    <row r="42" spans="1:19">
      <c r="O42" s="42"/>
      <c r="Q42" s="42"/>
    </row>
    <row r="69" spans="8:8">
      <c r="H69" s="43"/>
    </row>
    <row r="99" spans="8:8">
      <c r="H99" s="43"/>
    </row>
    <row r="107" spans="8:8">
      <c r="H107" s="43"/>
    </row>
  </sheetData>
  <conditionalFormatting sqref="O40 Q40">
    <cfRule type="iconSet" priority="1">
      <iconSet iconSet="3Symbols">
        <cfvo type="percent" val="0"/>
        <cfvo type="num" val="0"/>
        <cfvo type="num" val="0"/>
      </iconSet>
    </cfRule>
  </conditionalFormatting>
  <pageMargins left="0.70866141732283472" right="0.70866141732283472" top="0.74803149606299213" bottom="0.74803149606299213" header="0.51181102362204722" footer="0.51181102362204722"/>
  <pageSetup paperSize="9" scale="6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 (2)</vt:lpstr>
      <vt:lpstr>'Resum (2)'!Área_de_impresión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Comunicacio</dc:creator>
  <cp:lastModifiedBy>Comunicacio</cp:lastModifiedBy>
  <dcterms:created xsi:type="dcterms:W3CDTF">2018-12-05T08:28:57Z</dcterms:created>
  <dcterms:modified xsi:type="dcterms:W3CDTF">2018-12-05T08:29:11Z</dcterms:modified>
</cp:coreProperties>
</file>